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성철\(사업)다목적인양기 설치사업\"/>
    </mc:Choice>
  </mc:AlternateContent>
  <bookViews>
    <workbookView xWindow="1110" yWindow="285" windowWidth="10950" windowHeight="10800"/>
  </bookViews>
  <sheets>
    <sheet name="신안군" sheetId="7" r:id="rId1"/>
  </sheets>
  <definedNames>
    <definedName name="_xlnm._FilterDatabase" localSheetId="0" hidden="1">신안군!$A$8:$Y$232</definedName>
    <definedName name="_xlnm.Print_Area" localSheetId="0">신안군!$A$1:$Y$232</definedName>
  </definedNames>
  <calcPr calcId="152511"/>
</workbook>
</file>

<file path=xl/calcChain.xml><?xml version="1.0" encoding="utf-8"?>
<calcChain xmlns="http://schemas.openxmlformats.org/spreadsheetml/2006/main">
  <c r="C8" i="7" l="1"/>
  <c r="J94" i="7" l="1"/>
  <c r="J60" i="7" l="1"/>
  <c r="J17" i="7" l="1"/>
  <c r="J232" i="7" l="1"/>
  <c r="J231" i="7"/>
  <c r="J230" i="7"/>
  <c r="J229" i="7"/>
  <c r="J228" i="7"/>
  <c r="J227" i="7"/>
  <c r="J225" i="7"/>
  <c r="J224" i="7"/>
  <c r="J222" i="7"/>
  <c r="J221" i="7"/>
  <c r="J220" i="7"/>
  <c r="J219" i="7"/>
  <c r="J216" i="7"/>
  <c r="J215" i="7"/>
  <c r="J214" i="7"/>
  <c r="J211" i="7"/>
  <c r="J210" i="7"/>
  <c r="J209" i="7"/>
  <c r="J208" i="7"/>
  <c r="J207" i="7"/>
  <c r="J205" i="7"/>
  <c r="J204" i="7"/>
  <c r="J203" i="7"/>
  <c r="J202" i="7"/>
  <c r="J201" i="7"/>
  <c r="J200" i="7"/>
  <c r="J199" i="7"/>
  <c r="J197" i="7"/>
  <c r="J196" i="7"/>
  <c r="J195" i="7"/>
  <c r="J194" i="7"/>
  <c r="J193" i="7"/>
  <c r="J191" i="7"/>
  <c r="J190" i="7"/>
  <c r="J189" i="7"/>
  <c r="J186" i="7"/>
  <c r="J185" i="7"/>
  <c r="J184" i="7"/>
  <c r="J183" i="7"/>
  <c r="J182" i="7"/>
  <c r="J181" i="7"/>
  <c r="J180" i="7"/>
  <c r="J178" i="7"/>
  <c r="J176" i="7"/>
  <c r="J175" i="7"/>
  <c r="J173" i="7"/>
  <c r="J171" i="7"/>
  <c r="J169" i="7"/>
  <c r="J168" i="7"/>
  <c r="J166" i="7"/>
  <c r="J165" i="7"/>
  <c r="J164" i="7"/>
  <c r="J163" i="7"/>
  <c r="J162" i="7"/>
  <c r="J160" i="7"/>
  <c r="J159" i="7"/>
  <c r="J157" i="7"/>
  <c r="J155" i="7"/>
  <c r="J154" i="7"/>
  <c r="J153" i="7"/>
  <c r="J152" i="7"/>
  <c r="J151" i="7"/>
  <c r="J150" i="7"/>
  <c r="J148" i="7"/>
  <c r="J147" i="7"/>
  <c r="J146" i="7"/>
  <c r="J145" i="7"/>
  <c r="J143" i="7"/>
  <c r="J141" i="7"/>
  <c r="J140" i="7"/>
  <c r="J139" i="7"/>
  <c r="J138" i="7"/>
  <c r="J137" i="7"/>
  <c r="J135" i="7"/>
  <c r="J134" i="7"/>
  <c r="J133" i="7"/>
  <c r="J131" i="7"/>
  <c r="J130" i="7"/>
  <c r="J129" i="7"/>
  <c r="J128" i="7"/>
  <c r="J126" i="7"/>
  <c r="J125" i="7"/>
  <c r="J123" i="7"/>
  <c r="J122" i="7"/>
  <c r="J121" i="7"/>
  <c r="J119" i="7"/>
  <c r="J118" i="7"/>
  <c r="J117" i="7"/>
  <c r="J116" i="7"/>
  <c r="J115" i="7"/>
  <c r="J114" i="7"/>
  <c r="J113" i="7"/>
  <c r="J111" i="7"/>
  <c r="J110" i="7"/>
  <c r="J109" i="7"/>
  <c r="J108" i="7"/>
  <c r="J107" i="7"/>
  <c r="J106" i="7"/>
  <c r="J103" i="7"/>
  <c r="J102" i="7"/>
  <c r="J101" i="7"/>
  <c r="J100" i="7"/>
  <c r="J99" i="7"/>
  <c r="J97" i="7"/>
  <c r="J96" i="7"/>
  <c r="J95" i="7"/>
  <c r="J93" i="7"/>
  <c r="J92" i="7"/>
  <c r="J90" i="7"/>
  <c r="J89" i="7"/>
  <c r="J87" i="7"/>
  <c r="J86" i="7"/>
  <c r="J84" i="7"/>
  <c r="J83" i="7"/>
  <c r="J82" i="7"/>
  <c r="J81" i="7"/>
  <c r="J80" i="7"/>
  <c r="J79" i="7"/>
  <c r="J77" i="7"/>
  <c r="J76" i="7"/>
  <c r="J75" i="7"/>
  <c r="J74" i="7"/>
  <c r="J73" i="7"/>
  <c r="J72" i="7"/>
  <c r="J70" i="7"/>
  <c r="J69" i="7"/>
  <c r="J68" i="7"/>
  <c r="J67" i="7"/>
  <c r="J66" i="7"/>
  <c r="J65" i="7"/>
  <c r="J64" i="7"/>
  <c r="J63" i="7"/>
  <c r="J62" i="7"/>
  <c r="J61" i="7"/>
  <c r="J59" i="7"/>
  <c r="J57" i="7"/>
  <c r="J56" i="7"/>
  <c r="J55" i="7"/>
  <c r="J54" i="7"/>
  <c r="J52" i="7"/>
  <c r="J51" i="7"/>
  <c r="J50" i="7"/>
  <c r="J49" i="7"/>
  <c r="J48" i="7"/>
  <c r="J47" i="7"/>
  <c r="J46" i="7"/>
  <c r="J45" i="7"/>
  <c r="J44" i="7"/>
  <c r="J43" i="7"/>
  <c r="J42" i="7"/>
  <c r="J41" i="7"/>
  <c r="J40" i="7"/>
  <c r="J39" i="7"/>
  <c r="J38" i="7"/>
  <c r="J37" i="7"/>
  <c r="J36" i="7"/>
  <c r="J35" i="7"/>
  <c r="J31" i="7"/>
  <c r="J30" i="7"/>
  <c r="J29" i="7"/>
  <c r="J28" i="7"/>
  <c r="J26" i="7"/>
  <c r="J25" i="7"/>
  <c r="J23" i="7"/>
  <c r="J22" i="7"/>
  <c r="J21" i="7"/>
  <c r="J20" i="7"/>
  <c r="J19" i="7"/>
  <c r="J18" i="7"/>
  <c r="J16" i="7"/>
  <c r="J15" i="7"/>
  <c r="J14" i="7"/>
  <c r="J13" i="7"/>
  <c r="J12" i="7"/>
  <c r="J11" i="7"/>
  <c r="J98" i="7" l="1"/>
  <c r="C156" i="7" l="1"/>
  <c r="J218" i="7" l="1"/>
  <c r="J192" i="7"/>
  <c r="J187" i="7"/>
  <c r="J177" i="7"/>
  <c r="J170" i="7"/>
  <c r="J167" i="7"/>
  <c r="J158" i="7"/>
  <c r="J142" i="7"/>
  <c r="J124" i="7"/>
  <c r="J88" i="7"/>
  <c r="J78" i="7"/>
  <c r="J27" i="7"/>
  <c r="J127" i="7" l="1"/>
  <c r="V3" i="7" l="1"/>
  <c r="V4" i="7"/>
  <c r="W3" i="7"/>
  <c r="C223" i="7" l="1"/>
  <c r="C217" i="7"/>
  <c r="C198" i="7"/>
  <c r="C188" i="7"/>
  <c r="C174" i="7"/>
  <c r="C120" i="7"/>
  <c r="C104" i="7"/>
  <c r="C91" i="7"/>
  <c r="C85" i="7"/>
  <c r="C71" i="7"/>
  <c r="C58" i="7"/>
  <c r="C24" i="7"/>
  <c r="C9" i="7"/>
  <c r="K156" i="7" l="1"/>
  <c r="L156" i="7"/>
  <c r="M156" i="7"/>
  <c r="N156" i="7"/>
  <c r="O156" i="7"/>
  <c r="W5" i="7" l="1"/>
  <c r="W4" i="7"/>
  <c r="X3" i="7"/>
  <c r="X5" i="7"/>
  <c r="X4" i="7"/>
  <c r="V5" i="7"/>
  <c r="V2" i="7" s="1"/>
  <c r="X2" i="7" l="1"/>
  <c r="W2" i="7"/>
  <c r="S8" i="7"/>
  <c r="J226" i="7" l="1"/>
  <c r="J213" i="7"/>
  <c r="J212" i="7"/>
  <c r="J206" i="7"/>
  <c r="J179" i="7"/>
  <c r="J10" i="7"/>
  <c r="J53" i="7"/>
  <c r="J33" i="7"/>
  <c r="J32" i="7"/>
  <c r="J112" i="7"/>
  <c r="J105" i="7"/>
  <c r="J149" i="7"/>
  <c r="J144" i="7"/>
  <c r="J132" i="7"/>
  <c r="J161" i="7"/>
  <c r="J172" i="7"/>
  <c r="J156" i="7" l="1"/>
  <c r="O217" i="7"/>
  <c r="N217" i="7"/>
  <c r="M217" i="7"/>
  <c r="L217" i="7"/>
  <c r="K217" i="7"/>
  <c r="J217" i="7"/>
  <c r="O198" i="7"/>
  <c r="N198" i="7"/>
  <c r="M198" i="7"/>
  <c r="L198" i="7"/>
  <c r="K198" i="7"/>
  <c r="J198" i="7"/>
  <c r="O188" i="7"/>
  <c r="N188" i="7"/>
  <c r="M188" i="7"/>
  <c r="L188" i="7"/>
  <c r="K188" i="7"/>
  <c r="J188" i="7"/>
  <c r="O174" i="7"/>
  <c r="N174" i="7"/>
  <c r="M174" i="7"/>
  <c r="L174" i="7"/>
  <c r="K174" i="7"/>
  <c r="J174" i="7"/>
  <c r="O120" i="7"/>
  <c r="N120" i="7"/>
  <c r="M120" i="7"/>
  <c r="L120" i="7"/>
  <c r="K120" i="7"/>
  <c r="J120" i="7"/>
  <c r="O104" i="7"/>
  <c r="N104" i="7"/>
  <c r="M104" i="7"/>
  <c r="L104" i="7"/>
  <c r="K104" i="7"/>
  <c r="J104" i="7"/>
  <c r="O91" i="7"/>
  <c r="N91" i="7"/>
  <c r="M91" i="7"/>
  <c r="L91" i="7"/>
  <c r="K91" i="7"/>
  <c r="J91" i="7"/>
  <c r="O85" i="7" l="1"/>
  <c r="N85" i="7"/>
  <c r="M85" i="7"/>
  <c r="L85" i="7"/>
  <c r="K85" i="7"/>
  <c r="J85" i="7"/>
  <c r="O71" i="7"/>
  <c r="N71" i="7"/>
  <c r="M71" i="7"/>
  <c r="L71" i="7"/>
  <c r="K71" i="7"/>
  <c r="J71" i="7"/>
  <c r="O58" i="7"/>
  <c r="N58" i="7"/>
  <c r="M58" i="7"/>
  <c r="L58" i="7"/>
  <c r="K58" i="7"/>
  <c r="J58" i="7"/>
  <c r="O24" i="7" l="1"/>
  <c r="N24" i="7"/>
  <c r="M24" i="7"/>
  <c r="L24" i="7"/>
  <c r="K24" i="7"/>
  <c r="K223" i="7"/>
  <c r="L223" i="7"/>
  <c r="M223" i="7"/>
  <c r="N223" i="7"/>
  <c r="O223" i="7"/>
  <c r="K9" i="7"/>
  <c r="L9" i="7"/>
  <c r="O9" i="7"/>
  <c r="L8" i="7" l="1"/>
  <c r="J24" i="7"/>
  <c r="O8" i="7"/>
  <c r="K8" i="7"/>
  <c r="J223" i="7" l="1"/>
  <c r="M9" i="7"/>
  <c r="N9" i="7"/>
  <c r="J9" i="7"/>
  <c r="M8" i="7"/>
  <c r="J8" i="7"/>
  <c r="N8" i="7" l="1"/>
</calcChain>
</file>

<file path=xl/comments1.xml><?xml version="1.0" encoding="utf-8"?>
<comments xmlns="http://schemas.openxmlformats.org/spreadsheetml/2006/main">
  <authors>
    <author>user</author>
  </authors>
  <commentList>
    <comment ref="H128" authorId="0" shapeId="0">
      <text>
        <r>
          <rPr>
            <b/>
            <sz val="9"/>
            <color indexed="81"/>
            <rFont val="돋움"/>
            <family val="3"/>
            <charset val="129"/>
          </rPr>
          <t>㈜백천이엔씨</t>
        </r>
        <r>
          <rPr>
            <b/>
            <sz val="9"/>
            <color indexed="81"/>
            <rFont val="Tahoma"/>
            <family val="2"/>
          </rPr>
          <t xml:space="preserve"> B&amp;D 061-555-3006
</t>
        </r>
      </text>
    </comment>
  </commentList>
</comments>
</file>

<file path=xl/sharedStrings.xml><?xml version="1.0" encoding="utf-8"?>
<sst xmlns="http://schemas.openxmlformats.org/spreadsheetml/2006/main" count="1758" uniqueCount="804">
  <si>
    <t>국비</t>
    <phoneticPr fontId="1" type="noConversion"/>
  </si>
  <si>
    <t>도비</t>
    <phoneticPr fontId="1" type="noConversion"/>
  </si>
  <si>
    <t>기타</t>
    <phoneticPr fontId="1" type="noConversion"/>
  </si>
  <si>
    <t>재원</t>
    <phoneticPr fontId="1" type="noConversion"/>
  </si>
  <si>
    <t>사업비(천원)</t>
    <phoneticPr fontId="1" type="noConversion"/>
  </si>
  <si>
    <t>설치항포구</t>
    <phoneticPr fontId="1" type="noConversion"/>
  </si>
  <si>
    <t>어촌계</t>
    <phoneticPr fontId="1" type="noConversion"/>
  </si>
  <si>
    <t>송공</t>
    <phoneticPr fontId="1" type="noConversion"/>
  </si>
  <si>
    <t>대천</t>
    <phoneticPr fontId="1" type="noConversion"/>
  </si>
  <si>
    <t>매화</t>
    <phoneticPr fontId="1" type="noConversion"/>
  </si>
  <si>
    <t>복룡</t>
    <phoneticPr fontId="1" type="noConversion"/>
  </si>
  <si>
    <t>대벌</t>
    <phoneticPr fontId="1" type="noConversion"/>
  </si>
  <si>
    <t>장감</t>
    <phoneticPr fontId="1" type="noConversion"/>
  </si>
  <si>
    <t>가란</t>
    <phoneticPr fontId="1" type="noConversion"/>
  </si>
  <si>
    <t>유압식</t>
    <phoneticPr fontId="1" type="noConversion"/>
  </si>
  <si>
    <t>유압식</t>
  </si>
  <si>
    <t>기동선착장</t>
  </si>
  <si>
    <t>전기식</t>
  </si>
  <si>
    <t>송공선착장</t>
  </si>
  <si>
    <t>상촌선착장</t>
  </si>
  <si>
    <t>분재공원선착장</t>
  </si>
  <si>
    <t>신추선착장</t>
  </si>
  <si>
    <t>고이선착장</t>
  </si>
  <si>
    <t>수락선착장</t>
  </si>
  <si>
    <t>광립선착장</t>
  </si>
  <si>
    <t>반월뒷강선착장</t>
  </si>
  <si>
    <t>죽도(대섬)선착장</t>
  </si>
  <si>
    <t>마산석착장</t>
  </si>
  <si>
    <t>매화선착장</t>
  </si>
  <si>
    <t>복룡선착장</t>
  </si>
  <si>
    <t>가룡선착장</t>
  </si>
  <si>
    <t>남촌선착장</t>
  </si>
  <si>
    <t>구항선착장</t>
  </si>
  <si>
    <t>추섬선착장</t>
  </si>
  <si>
    <t>학교선착장</t>
  </si>
  <si>
    <t>숭의선착장</t>
  </si>
  <si>
    <t>도선장선착장</t>
  </si>
  <si>
    <t>정동선착장</t>
  </si>
  <si>
    <t>가란도선착장</t>
  </si>
  <si>
    <t>균특</t>
    <phoneticPr fontId="1" type="noConversion"/>
  </si>
  <si>
    <t>월포선착장</t>
    <phoneticPr fontId="1" type="noConversion"/>
  </si>
  <si>
    <t>신기선착장</t>
    <phoneticPr fontId="1" type="noConversion"/>
  </si>
  <si>
    <t>읍면</t>
    <phoneticPr fontId="1" type="noConversion"/>
  </si>
  <si>
    <t>압해</t>
    <phoneticPr fontId="1" type="noConversion"/>
  </si>
  <si>
    <t>시설 현황</t>
    <phoneticPr fontId="1" type="noConversion"/>
  </si>
  <si>
    <t>시설
연도</t>
    <phoneticPr fontId="1" type="noConversion"/>
  </si>
  <si>
    <t>다목적인양기 설치 현황</t>
    <phoneticPr fontId="1" type="noConversion"/>
  </si>
  <si>
    <t>비고</t>
    <phoneticPr fontId="1" type="noConversion"/>
  </si>
  <si>
    <t>관리책임자</t>
    <phoneticPr fontId="1" type="noConversion"/>
  </si>
  <si>
    <t>연락처</t>
    <phoneticPr fontId="1" type="noConversion"/>
  </si>
  <si>
    <t>관리상태</t>
    <phoneticPr fontId="1" type="noConversion"/>
  </si>
  <si>
    <t>암태 오도선착장 이설(2019)</t>
    <phoneticPr fontId="1" type="noConversion"/>
  </si>
  <si>
    <t>업체</t>
    <phoneticPr fontId="1" type="noConversion"/>
  </si>
  <si>
    <t>뉴텍</t>
    <phoneticPr fontId="1" type="noConversion"/>
  </si>
  <si>
    <t>다온테크</t>
    <phoneticPr fontId="1" type="noConversion"/>
  </si>
  <si>
    <t>㈜화성</t>
    <phoneticPr fontId="1" type="noConversion"/>
  </si>
  <si>
    <t>연락처</t>
    <phoneticPr fontId="1" type="noConversion"/>
  </si>
  <si>
    <t>061-282-7300</t>
    <phoneticPr fontId="1" type="noConversion"/>
  </si>
  <si>
    <t>김길동</t>
    <phoneticPr fontId="1" type="noConversion"/>
  </si>
  <si>
    <t>010-9466-4040</t>
    <phoneticPr fontId="1" type="noConversion"/>
  </si>
  <si>
    <t>김건국</t>
    <phoneticPr fontId="1" type="noConversion"/>
  </si>
  <si>
    <t>010-3609-9738</t>
    <phoneticPr fontId="1" type="noConversion"/>
  </si>
  <si>
    <t>정갑석</t>
    <phoneticPr fontId="1" type="noConversion"/>
  </si>
  <si>
    <t>010-5568-1021</t>
    <phoneticPr fontId="1" type="noConversion"/>
  </si>
  <si>
    <t>최원학</t>
    <phoneticPr fontId="1" type="noConversion"/>
  </si>
  <si>
    <t>010-9457-0164</t>
    <phoneticPr fontId="1" type="noConversion"/>
  </si>
  <si>
    <t>국강옥</t>
    <phoneticPr fontId="1" type="noConversion"/>
  </si>
  <si>
    <t>010-2080-1166</t>
    <phoneticPr fontId="1" type="noConversion"/>
  </si>
  <si>
    <t>손재선</t>
    <phoneticPr fontId="1" type="noConversion"/>
  </si>
  <si>
    <t>010-3611-5827</t>
    <phoneticPr fontId="1" type="noConversion"/>
  </si>
  <si>
    <t>최선수</t>
    <phoneticPr fontId="1" type="noConversion"/>
  </si>
  <si>
    <t>010-7933-9778</t>
    <phoneticPr fontId="1" type="noConversion"/>
  </si>
  <si>
    <t>박영삼</t>
    <phoneticPr fontId="1" type="noConversion"/>
  </si>
  <si>
    <t>010-3631-4083</t>
    <phoneticPr fontId="1" type="noConversion"/>
  </si>
  <si>
    <t>임재남</t>
    <phoneticPr fontId="1" type="noConversion"/>
  </si>
  <si>
    <t>010-2037-0007</t>
    <phoneticPr fontId="1" type="noConversion"/>
  </si>
  <si>
    <t>김용훈</t>
    <phoneticPr fontId="1" type="noConversion"/>
  </si>
  <si>
    <t>010-2996-0634</t>
    <phoneticPr fontId="1" type="noConversion"/>
  </si>
  <si>
    <t>이수안</t>
    <phoneticPr fontId="1" type="noConversion"/>
  </si>
  <si>
    <t>010-4101-3419</t>
    <phoneticPr fontId="1" type="noConversion"/>
  </si>
  <si>
    <t>최명갑</t>
    <phoneticPr fontId="1" type="noConversion"/>
  </si>
  <si>
    <t>010-6326-9621</t>
    <phoneticPr fontId="1" type="noConversion"/>
  </si>
  <si>
    <t>범골(의금)선착장</t>
    <phoneticPr fontId="1" type="noConversion"/>
  </si>
  <si>
    <t>김훈용</t>
    <phoneticPr fontId="1" type="noConversion"/>
  </si>
  <si>
    <t>010-8320-3700</t>
    <phoneticPr fontId="1" type="noConversion"/>
  </si>
  <si>
    <t>정행영</t>
    <phoneticPr fontId="1" type="noConversion"/>
  </si>
  <si>
    <t>010-2433-5723</t>
    <phoneticPr fontId="1" type="noConversion"/>
  </si>
  <si>
    <t>정진호</t>
    <phoneticPr fontId="1" type="noConversion"/>
  </si>
  <si>
    <t>010-5009-5151</t>
    <phoneticPr fontId="1" type="noConversion"/>
  </si>
  <si>
    <t>박승국</t>
    <phoneticPr fontId="1" type="noConversion"/>
  </si>
  <si>
    <t>010-4644-4025</t>
    <phoneticPr fontId="1" type="noConversion"/>
  </si>
  <si>
    <t>나영남</t>
    <phoneticPr fontId="1" type="noConversion"/>
  </si>
  <si>
    <t>010-4818-5078</t>
    <phoneticPr fontId="1" type="noConversion"/>
  </si>
  <si>
    <t>효지선착장</t>
    <phoneticPr fontId="1" type="noConversion"/>
  </si>
  <si>
    <t>김호</t>
    <phoneticPr fontId="1" type="noConversion"/>
  </si>
  <si>
    <t>010-2425-4867</t>
    <phoneticPr fontId="1" type="noConversion"/>
  </si>
  <si>
    <t>강길구</t>
    <phoneticPr fontId="1" type="noConversion"/>
  </si>
  <si>
    <t>010-9212-9651</t>
    <phoneticPr fontId="1" type="noConversion"/>
  </si>
  <si>
    <t>박성병</t>
    <phoneticPr fontId="1" type="noConversion"/>
  </si>
  <si>
    <t>010-7748-2021</t>
    <phoneticPr fontId="1" type="noConversion"/>
  </si>
  <si>
    <t>천주태</t>
    <phoneticPr fontId="1" type="noConversion"/>
  </si>
  <si>
    <t>010-3610-3563</t>
    <phoneticPr fontId="1" type="noConversion"/>
  </si>
  <si>
    <t>구도선장선착장</t>
    <phoneticPr fontId="1" type="noConversion"/>
  </si>
  <si>
    <t>이효정</t>
    <phoneticPr fontId="1" type="noConversion"/>
  </si>
  <si>
    <t>010-2684-8802</t>
    <phoneticPr fontId="1" type="noConversion"/>
  </si>
  <si>
    <t>김만석</t>
    <phoneticPr fontId="1" type="noConversion"/>
  </si>
  <si>
    <t>010-3631-0157</t>
    <phoneticPr fontId="1" type="noConversion"/>
  </si>
  <si>
    <t>장성우</t>
    <phoneticPr fontId="1" type="noConversion"/>
  </si>
  <si>
    <t>010-3602-2669</t>
    <phoneticPr fontId="1" type="noConversion"/>
  </si>
  <si>
    <t>정민웅</t>
    <phoneticPr fontId="1" type="noConversion"/>
  </si>
  <si>
    <t>010-8619-0861</t>
    <phoneticPr fontId="1" type="noConversion"/>
  </si>
  <si>
    <t>고이</t>
    <phoneticPr fontId="1" type="noConversion"/>
  </si>
  <si>
    <t>061-373-4900</t>
    <phoneticPr fontId="1" type="noConversion"/>
  </si>
  <si>
    <t>070-4618-1114</t>
    <phoneticPr fontId="1" type="noConversion"/>
  </si>
  <si>
    <t>061-372-0283</t>
    <phoneticPr fontId="1" type="noConversion"/>
  </si>
  <si>
    <t>062-269-2900</t>
    <phoneticPr fontId="1" type="noConversion"/>
  </si>
  <si>
    <t>균특</t>
    <phoneticPr fontId="1" type="noConversion"/>
  </si>
  <si>
    <t>수련(의금)선착장</t>
    <phoneticPr fontId="1" type="noConversion"/>
  </si>
  <si>
    <t>임차</t>
    <phoneticPr fontId="1" type="noConversion"/>
  </si>
  <si>
    <t>지원취소(철수완료)</t>
    <phoneticPr fontId="1" type="noConversion"/>
  </si>
  <si>
    <t>개소수</t>
    <phoneticPr fontId="1" type="noConversion"/>
  </si>
  <si>
    <t>형  식</t>
    <phoneticPr fontId="1" type="noConversion"/>
  </si>
  <si>
    <t>합 계</t>
    <phoneticPr fontId="1" type="noConversion"/>
  </si>
  <si>
    <t>전기식</t>
    <phoneticPr fontId="1" type="noConversion"/>
  </si>
  <si>
    <t>굴착기</t>
    <phoneticPr fontId="1" type="noConversion"/>
  </si>
  <si>
    <t>지도</t>
    <phoneticPr fontId="1" type="noConversion"/>
  </si>
  <si>
    <t>어의</t>
    <phoneticPr fontId="1" type="noConversion"/>
  </si>
  <si>
    <t>선도</t>
    <phoneticPr fontId="1" type="noConversion"/>
  </si>
  <si>
    <t>봉리</t>
    <phoneticPr fontId="1" type="noConversion"/>
  </si>
  <si>
    <t>사옥도</t>
    <phoneticPr fontId="1" type="noConversion"/>
  </si>
  <si>
    <t>어의리선착장</t>
    <phoneticPr fontId="1" type="noConversion"/>
  </si>
  <si>
    <t>울란리선착장</t>
  </si>
  <si>
    <t>진변선착장</t>
  </si>
  <si>
    <t>선도선착장</t>
  </si>
  <si>
    <t>점암선착장</t>
  </si>
  <si>
    <t>참도선착장</t>
  </si>
  <si>
    <t>당촌선착장</t>
  </si>
  <si>
    <t>지신개선착장</t>
  </si>
  <si>
    <t>탑선선착장</t>
    <phoneticPr fontId="1" type="noConversion"/>
  </si>
  <si>
    <t>하탑선착장</t>
  </si>
  <si>
    <t>작동형식</t>
    <phoneticPr fontId="1" type="noConversion"/>
  </si>
  <si>
    <t>규모
(톤)</t>
    <phoneticPr fontId="1" type="noConversion"/>
  </si>
  <si>
    <t>운영현황</t>
    <phoneticPr fontId="1" type="noConversion"/>
  </si>
  <si>
    <t>정상</t>
  </si>
  <si>
    <t>합계</t>
    <phoneticPr fontId="1" type="noConversion"/>
  </si>
  <si>
    <t>소계</t>
    <phoneticPr fontId="1" type="noConversion"/>
  </si>
  <si>
    <t>증도</t>
  </si>
  <si>
    <t>방축</t>
  </si>
  <si>
    <t>나릿구지선착장</t>
  </si>
  <si>
    <t>광암선착장</t>
  </si>
  <si>
    <t>검산항</t>
  </si>
  <si>
    <t>병풍</t>
  </si>
  <si>
    <t>병풍항</t>
  </si>
  <si>
    <t>보기선착장</t>
  </si>
  <si>
    <t>소악도선착장</t>
  </si>
  <si>
    <t>소기점선착장</t>
  </si>
  <si>
    <t>전증</t>
  </si>
  <si>
    <t>화도선착장</t>
  </si>
  <si>
    <t>불치선착장</t>
  </si>
  <si>
    <t>버지선착장</t>
  </si>
  <si>
    <t>임자</t>
    <phoneticPr fontId="1" type="noConversion"/>
  </si>
  <si>
    <t>진리</t>
  </si>
  <si>
    <t>현기미선착장</t>
  </si>
  <si>
    <t>삼두선착장</t>
  </si>
  <si>
    <t>진리선착장</t>
  </si>
  <si>
    <t>수도선착장</t>
  </si>
  <si>
    <t>목섬선착장</t>
  </si>
  <si>
    <t>대머리선착장</t>
  </si>
  <si>
    <t>전장포</t>
  </si>
  <si>
    <t>전장포항</t>
  </si>
  <si>
    <t>하우리</t>
  </si>
  <si>
    <t>하우리항</t>
  </si>
  <si>
    <t>재원</t>
  </si>
  <si>
    <t>재원항</t>
  </si>
  <si>
    <t>고장</t>
  </si>
  <si>
    <t>자은</t>
  </si>
  <si>
    <t>사월포선착장</t>
  </si>
  <si>
    <t>욕지</t>
  </si>
  <si>
    <t>욕지선착장</t>
  </si>
  <si>
    <t>고교선착장</t>
  </si>
  <si>
    <t>남진선착장</t>
  </si>
  <si>
    <t>비금</t>
  </si>
  <si>
    <t>원평</t>
  </si>
  <si>
    <t>신창선착장</t>
  </si>
  <si>
    <t>내포선착장</t>
  </si>
  <si>
    <t>대두선착장</t>
  </si>
  <si>
    <t>상암선착장</t>
  </si>
  <si>
    <t>원평항</t>
  </si>
  <si>
    <t>수치</t>
  </si>
  <si>
    <t>수치선착장</t>
  </si>
  <si>
    <t>가어지선착장</t>
  </si>
  <si>
    <t>수대</t>
  </si>
  <si>
    <t>수대선착장</t>
  </si>
  <si>
    <t>도초</t>
  </si>
  <si>
    <t>우이</t>
  </si>
  <si>
    <t>서소우이도 선착장</t>
  </si>
  <si>
    <t>돈목선착장</t>
  </si>
  <si>
    <t>우이동리선착장</t>
  </si>
  <si>
    <t>성촌선착장</t>
  </si>
  <si>
    <t>이곡</t>
  </si>
  <si>
    <t>소신선착장</t>
  </si>
  <si>
    <t>조진선착장</t>
  </si>
  <si>
    <t>매실선착장</t>
  </si>
  <si>
    <t>죽련</t>
  </si>
  <si>
    <t>시목선착장</t>
  </si>
  <si>
    <t>죽련선착장</t>
  </si>
  <si>
    <t>죽도선착장</t>
  </si>
  <si>
    <t>호이스트 작동불가</t>
  </si>
  <si>
    <t>흑산</t>
  </si>
  <si>
    <t>오리</t>
  </si>
  <si>
    <t>오리선착장</t>
  </si>
  <si>
    <t>하태도</t>
  </si>
  <si>
    <t>하태도선착장</t>
  </si>
  <si>
    <t>상중태도</t>
  </si>
  <si>
    <t>중태도선착장</t>
  </si>
  <si>
    <t>장도</t>
  </si>
  <si>
    <t>장도선착장</t>
  </si>
  <si>
    <t>도목리</t>
  </si>
  <si>
    <t>도목리선착장</t>
  </si>
  <si>
    <t>마리</t>
  </si>
  <si>
    <t>마리선착장</t>
  </si>
  <si>
    <t>만재도</t>
  </si>
  <si>
    <t>만재도선착장</t>
  </si>
  <si>
    <t>다물도</t>
  </si>
  <si>
    <t>다물도선착장</t>
  </si>
  <si>
    <t>예리1구</t>
  </si>
  <si>
    <t>수협</t>
  </si>
  <si>
    <t>비리</t>
  </si>
  <si>
    <t>비리선착장</t>
  </si>
  <si>
    <t>홍도1구</t>
  </si>
  <si>
    <t>홍도1구선착장</t>
  </si>
  <si>
    <t>홍도2구</t>
  </si>
  <si>
    <t>홍도2구선착장</t>
  </si>
  <si>
    <t>진리1구</t>
  </si>
  <si>
    <t>진리1구선착장</t>
  </si>
  <si>
    <t>수리</t>
  </si>
  <si>
    <t>곤촌리</t>
  </si>
  <si>
    <t>사리</t>
  </si>
  <si>
    <t>사리선착장</t>
  </si>
  <si>
    <t>가거1구</t>
  </si>
  <si>
    <t>가거1구선착장</t>
  </si>
  <si>
    <t>예리2구</t>
  </si>
  <si>
    <t>소사리선착장</t>
  </si>
  <si>
    <t>청촌선착장</t>
  </si>
  <si>
    <t>영산도</t>
  </si>
  <si>
    <t>영산도선착장</t>
  </si>
  <si>
    <t>진리2구</t>
  </si>
  <si>
    <t>읍동선착장</t>
  </si>
  <si>
    <t>심리</t>
  </si>
  <si>
    <t>심리선착장</t>
  </si>
  <si>
    <t>하의</t>
  </si>
  <si>
    <t>합계</t>
    <phoneticPr fontId="1" type="noConversion"/>
  </si>
  <si>
    <t>장병</t>
  </si>
  <si>
    <t>장병선착장</t>
  </si>
  <si>
    <t>대리</t>
  </si>
  <si>
    <t>소당두선착장</t>
  </si>
  <si>
    <t>소포선착장</t>
  </si>
  <si>
    <t>봉도선착장</t>
  </si>
  <si>
    <t>피섬선착장</t>
  </si>
  <si>
    <t>딴전월선착장</t>
  </si>
  <si>
    <t>능산선착장</t>
  </si>
  <si>
    <t>역구미선착장</t>
  </si>
  <si>
    <t>거북바위선착장</t>
  </si>
  <si>
    <t>문병도선착장</t>
  </si>
  <si>
    <t>신도</t>
  </si>
  <si>
    <t>옥도</t>
  </si>
  <si>
    <t>노은</t>
  </si>
  <si>
    <t>노은선착장</t>
  </si>
  <si>
    <t>굴암선착장</t>
  </si>
  <si>
    <t>흠밖끝선착장</t>
  </si>
  <si>
    <t>상태</t>
  </si>
  <si>
    <t>구선착장(납닥섬)</t>
  </si>
  <si>
    <t>기도선착장</t>
  </si>
  <si>
    <t>당두선착장</t>
  </si>
  <si>
    <t>고평사</t>
  </si>
  <si>
    <t>평사도선착장</t>
  </si>
  <si>
    <t>고사도선착장</t>
  </si>
  <si>
    <t>신의</t>
    <phoneticPr fontId="1" type="noConversion"/>
  </si>
  <si>
    <t>장산</t>
    <phoneticPr fontId="1" type="noConversion"/>
  </si>
  <si>
    <t>다수</t>
  </si>
  <si>
    <t>앤두선착장</t>
  </si>
  <si>
    <t>막금선착장</t>
  </si>
  <si>
    <t>다수선착장</t>
  </si>
  <si>
    <t>팽진</t>
  </si>
  <si>
    <t>축강선착장</t>
  </si>
  <si>
    <t>활목선착장</t>
  </si>
  <si>
    <t>솔목선착장</t>
  </si>
  <si>
    <t>오음</t>
  </si>
  <si>
    <t>북강선착장</t>
  </si>
  <si>
    <t>마진</t>
  </si>
  <si>
    <t>마진선착장</t>
  </si>
  <si>
    <t>부식발생, 사용불가</t>
  </si>
  <si>
    <t>안좌</t>
    <phoneticPr fontId="1" type="noConversion"/>
  </si>
  <si>
    <t>안창</t>
  </si>
  <si>
    <t>금산선착장</t>
  </si>
  <si>
    <t>복호선착장</t>
  </si>
  <si>
    <t>구대</t>
  </si>
  <si>
    <t>구대선착장</t>
  </si>
  <si>
    <t>두리선착장</t>
  </si>
  <si>
    <t>북지선착장</t>
  </si>
  <si>
    <t>박지선착장</t>
  </si>
  <si>
    <t>반월</t>
  </si>
  <si>
    <t>반월선착장</t>
  </si>
  <si>
    <t>퇴촌선착장</t>
  </si>
  <si>
    <t>자라</t>
  </si>
  <si>
    <t>자라1구선착장</t>
  </si>
  <si>
    <t>자라2구선착장</t>
  </si>
  <si>
    <t>우목</t>
  </si>
  <si>
    <t>우목선착장</t>
  </si>
  <si>
    <t>사치</t>
  </si>
  <si>
    <t>사치선착장</t>
  </si>
  <si>
    <t>사용불가</t>
  </si>
  <si>
    <t>철거</t>
  </si>
  <si>
    <t>2019년 1월 철거완료</t>
  </si>
  <si>
    <t>부식 및 노후화 심각</t>
  </si>
  <si>
    <t>팔금</t>
    <phoneticPr fontId="1" type="noConversion"/>
  </si>
  <si>
    <t>거문선착장</t>
  </si>
  <si>
    <t>원산선착장</t>
  </si>
  <si>
    <t>고산선착장</t>
  </si>
  <si>
    <t>암태</t>
    <phoneticPr fontId="1" type="noConversion"/>
  </si>
  <si>
    <t>오상</t>
  </si>
  <si>
    <t>오상선착장</t>
  </si>
  <si>
    <t>남강선착장</t>
  </si>
  <si>
    <t>익금</t>
  </si>
  <si>
    <t>생낌선착장</t>
  </si>
  <si>
    <t>진작지선착장</t>
  </si>
  <si>
    <t>송곡</t>
  </si>
  <si>
    <t>벗섬선착장</t>
  </si>
  <si>
    <t>추포</t>
  </si>
  <si>
    <t>추포선착장</t>
  </si>
  <si>
    <t>당사</t>
  </si>
  <si>
    <t>당사선착장</t>
  </si>
  <si>
    <t>와이어 고장</t>
  </si>
  <si>
    <t>붐대 및 추진축 파손</t>
  </si>
  <si>
    <t>철거</t>
    <phoneticPr fontId="1" type="noConversion"/>
  </si>
  <si>
    <t>임차수량</t>
    <phoneticPr fontId="1" type="noConversion"/>
  </si>
  <si>
    <t>전기유압식</t>
    <phoneticPr fontId="1" type="noConversion"/>
  </si>
  <si>
    <t>061-535-4366</t>
  </si>
  <si>
    <t>천사중기</t>
    <phoneticPr fontId="1" type="noConversion"/>
  </si>
  <si>
    <t>061-284-8330</t>
    <phoneticPr fontId="1" type="noConversion"/>
  </si>
  <si>
    <t>상태도선착장</t>
    <phoneticPr fontId="1" type="noConversion"/>
  </si>
  <si>
    <t>뉴텍/희테크</t>
    <phoneticPr fontId="1" type="noConversion"/>
  </si>
  <si>
    <t>(예비비)</t>
    <phoneticPr fontId="1" type="noConversion"/>
  </si>
  <si>
    <t>㈜성우산업</t>
  </si>
  <si>
    <t>균특</t>
    <phoneticPr fontId="1" type="noConversion"/>
  </si>
  <si>
    <t>군비</t>
    <phoneticPr fontId="1" type="noConversion"/>
  </si>
  <si>
    <t>㈜내일</t>
  </si>
  <si>
    <t>㈜대성이엔이</t>
  </si>
  <si>
    <t>㈜백천이엔씨</t>
  </si>
  <si>
    <t>㈜백천이엔씨</t>
    <phoneticPr fontId="1" type="noConversion"/>
  </si>
  <si>
    <t>㈜대림이엔지</t>
  </si>
  <si>
    <t>㈜소림기계설비</t>
  </si>
  <si>
    <t>도비</t>
    <phoneticPr fontId="1" type="noConversion"/>
  </si>
  <si>
    <t>성창이엔지</t>
  </si>
  <si>
    <t>도비</t>
    <phoneticPr fontId="1" type="noConversion"/>
  </si>
  <si>
    <t>㈜대성이엔이</t>
    <phoneticPr fontId="1" type="noConversion"/>
  </si>
  <si>
    <t>균특</t>
    <phoneticPr fontId="1" type="noConversion"/>
  </si>
  <si>
    <t>군비</t>
    <phoneticPr fontId="1" type="noConversion"/>
  </si>
  <si>
    <t>포스트칼럼 메인핀 교체(2021.03)</t>
    <phoneticPr fontId="1" type="noConversion"/>
  </si>
  <si>
    <t>임차기간</t>
    <phoneticPr fontId="1" type="noConversion"/>
  </si>
  <si>
    <t>임차료</t>
    <phoneticPr fontId="1" type="noConversion"/>
  </si>
  <si>
    <t>2020.02(5년)</t>
    <phoneticPr fontId="1" type="noConversion"/>
  </si>
  <si>
    <t>2020.05(5년)</t>
    <phoneticPr fontId="1" type="noConversion"/>
  </si>
  <si>
    <t>4,910k/월</t>
    <phoneticPr fontId="1" type="noConversion"/>
  </si>
  <si>
    <t>2019.11(5년)</t>
    <phoneticPr fontId="1" type="noConversion"/>
  </si>
  <si>
    <t>3,364k/3월</t>
    <phoneticPr fontId="1" type="noConversion"/>
  </si>
  <si>
    <t>2019.12(5년)</t>
    <phoneticPr fontId="1" type="noConversion"/>
  </si>
  <si>
    <t>4,373k/3월</t>
    <phoneticPr fontId="1" type="noConversion"/>
  </si>
  <si>
    <t>4,733k/3월</t>
    <phoneticPr fontId="1" type="noConversion"/>
  </si>
  <si>
    <t>4,253k/3월</t>
    <phoneticPr fontId="1" type="noConversion"/>
  </si>
  <si>
    <t>2020.06(5년)</t>
    <phoneticPr fontId="1" type="noConversion"/>
  </si>
  <si>
    <t>2020.10(5년)</t>
    <phoneticPr fontId="1" type="noConversion"/>
  </si>
  <si>
    <t>4,966k/2월</t>
    <phoneticPr fontId="1" type="noConversion"/>
  </si>
  <si>
    <t>3,606k/2월</t>
    <phoneticPr fontId="1" type="noConversion"/>
  </si>
  <si>
    <t>(천원/개월)</t>
    <phoneticPr fontId="1" type="noConversion"/>
  </si>
  <si>
    <t>수산중공업</t>
    <phoneticPr fontId="1" type="noConversion"/>
  </si>
  <si>
    <t>수산중공업</t>
    <phoneticPr fontId="1" type="noConversion"/>
  </si>
  <si>
    <t>뉴텍</t>
    <phoneticPr fontId="1" type="noConversion"/>
  </si>
  <si>
    <t>수산기계</t>
    <phoneticPr fontId="1" type="noConversion"/>
  </si>
  <si>
    <t>061-464-7240</t>
    <phoneticPr fontId="1" type="noConversion"/>
  </si>
  <si>
    <t>062-603-3393</t>
    <phoneticPr fontId="1" type="noConversion"/>
  </si>
  <si>
    <t>061-282-7300</t>
    <phoneticPr fontId="1" type="noConversion"/>
  </si>
  <si>
    <t>061-535-0069</t>
    <phoneticPr fontId="1" type="noConversion"/>
  </si>
  <si>
    <t>㈜소림기계설비</t>
    <phoneticPr fontId="1" type="noConversion"/>
  </si>
  <si>
    <t>062-269-2900</t>
    <phoneticPr fontId="1" type="noConversion"/>
  </si>
  <si>
    <t>뉴텍</t>
    <phoneticPr fontId="1" type="noConversion"/>
  </si>
  <si>
    <t>㈜소림기계설비</t>
    <phoneticPr fontId="1" type="noConversion"/>
  </si>
  <si>
    <t>062-603-3393</t>
    <phoneticPr fontId="1" type="noConversion"/>
  </si>
  <si>
    <t>히아브</t>
    <phoneticPr fontId="1" type="noConversion"/>
  </si>
  <si>
    <t>061-282-7300</t>
    <phoneticPr fontId="1" type="noConversion"/>
  </si>
  <si>
    <t>수산기계</t>
    <phoneticPr fontId="1" type="noConversion"/>
  </si>
  <si>
    <t>061-535-0069</t>
    <phoneticPr fontId="1" type="noConversion"/>
  </si>
  <si>
    <t>수산중공업</t>
    <phoneticPr fontId="1" type="noConversion"/>
  </si>
  <si>
    <t>㈜일진하이텍</t>
    <phoneticPr fontId="1" type="noConversion"/>
  </si>
  <si>
    <t>055-381-1587</t>
    <phoneticPr fontId="1" type="noConversion"/>
  </si>
  <si>
    <t>광림</t>
    <phoneticPr fontId="1" type="noConversion"/>
  </si>
  <si>
    <t>061-464-2700</t>
    <phoneticPr fontId="1" type="noConversion"/>
  </si>
  <si>
    <t>동진마린</t>
    <phoneticPr fontId="1" type="noConversion"/>
  </si>
  <si>
    <t>010-3631-8942</t>
    <phoneticPr fontId="1" type="noConversion"/>
  </si>
  <si>
    <t>수산기계</t>
    <phoneticPr fontId="1" type="noConversion"/>
  </si>
  <si>
    <t>(유)주하나</t>
    <phoneticPr fontId="1" type="noConversion"/>
  </si>
  <si>
    <t>061-555-5015</t>
    <phoneticPr fontId="1" type="noConversion"/>
  </si>
  <si>
    <t>광림</t>
    <phoneticPr fontId="1" type="noConversion"/>
  </si>
  <si>
    <t>061-352-7733</t>
    <phoneticPr fontId="1" type="noConversion"/>
  </si>
  <si>
    <t>㈜대유</t>
    <phoneticPr fontId="1" type="noConversion"/>
  </si>
  <si>
    <t>061-333-8727</t>
    <phoneticPr fontId="1" type="noConversion"/>
  </si>
  <si>
    <t>061-665-0488</t>
    <phoneticPr fontId="1" type="noConversion"/>
  </si>
  <si>
    <t>061-464-2700</t>
    <phoneticPr fontId="1" type="noConversion"/>
  </si>
  <si>
    <t>061-555-3006</t>
    <phoneticPr fontId="1" type="noConversion"/>
  </si>
  <si>
    <t>유압식</t>
    <phoneticPr fontId="1" type="noConversion"/>
  </si>
  <si>
    <t>뉴텍</t>
    <phoneticPr fontId="1" type="noConversion"/>
  </si>
  <si>
    <t>미상</t>
    <phoneticPr fontId="1" type="noConversion"/>
  </si>
  <si>
    <t>수산중공업(수산기계)</t>
    <phoneticPr fontId="1" type="noConversion"/>
  </si>
  <si>
    <t>061-282-7300</t>
    <phoneticPr fontId="1" type="noConversion"/>
  </si>
  <si>
    <t>뉴텍</t>
    <phoneticPr fontId="1" type="noConversion"/>
  </si>
  <si>
    <t>뉴텍</t>
    <phoneticPr fontId="1" type="noConversion"/>
  </si>
  <si>
    <t>061-555-3006</t>
    <phoneticPr fontId="1" type="noConversion"/>
  </si>
  <si>
    <t>전기식</t>
    <phoneticPr fontId="1" type="noConversion"/>
  </si>
  <si>
    <t>㈜백천이엔씨</t>
    <phoneticPr fontId="1" type="noConversion"/>
  </si>
  <si>
    <t>성수기공</t>
    <phoneticPr fontId="1" type="noConversion"/>
  </si>
  <si>
    <t>062-973-1341</t>
    <phoneticPr fontId="1" type="noConversion"/>
  </si>
  <si>
    <t>061-464-7240</t>
    <phoneticPr fontId="1" type="noConversion"/>
  </si>
  <si>
    <t>(유)주하나</t>
    <phoneticPr fontId="1" type="noConversion"/>
  </si>
  <si>
    <t>만재도</t>
    <phoneticPr fontId="1" type="noConversion"/>
  </si>
  <si>
    <t>군비</t>
    <phoneticPr fontId="1" type="noConversion"/>
  </si>
  <si>
    <t>정상</t>
    <phoneticPr fontId="1" type="noConversion"/>
  </si>
  <si>
    <t>2021 렌탈</t>
    <phoneticPr fontId="1" type="noConversion"/>
  </si>
  <si>
    <t>흑산항</t>
    <phoneticPr fontId="1" type="noConversion"/>
  </si>
  <si>
    <t>061-464-7240</t>
    <phoneticPr fontId="1" type="noConversion"/>
  </si>
  <si>
    <t>곤촌선착장</t>
    <phoneticPr fontId="1" type="noConversion"/>
  </si>
  <si>
    <t>미상</t>
    <phoneticPr fontId="1" type="noConversion"/>
  </si>
  <si>
    <t>2021 수리완료</t>
    <phoneticPr fontId="1" type="noConversion"/>
  </si>
  <si>
    <t>(유)주하나</t>
    <phoneticPr fontId="1" type="noConversion"/>
  </si>
  <si>
    <t>061-535-4366</t>
    <phoneticPr fontId="1" type="noConversion"/>
  </si>
  <si>
    <t>㈜B&amp;D해양산업</t>
    <phoneticPr fontId="1" type="noConversion"/>
  </si>
  <si>
    <t>061-754-0013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</si>
  <si>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</si>
  <si>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</si>
  <si>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</si>
  <si>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고이선착장&lt;폐기&gt;</t>
    <phoneticPr fontId="1" type="noConversion"/>
  </si>
  <si>
    <t>2019설치, 2020폐기 굴착기 20.5톤</t>
    <phoneticPr fontId="1" type="noConversion"/>
  </si>
  <si>
    <t>하장천선착장&lt;철거&gt;</t>
    <phoneticPr fontId="1" type="noConversion"/>
  </si>
  <si>
    <t>소신선착장&lt;매각&gt;</t>
    <phoneticPr fontId="1" type="noConversion"/>
  </si>
  <si>
    <t>이곡에촌계로 매각(2021.03.25)</t>
    <phoneticPr fontId="1" type="noConversion"/>
  </si>
  <si>
    <t>2006설치2021매각 유압식7.5톤</t>
    <phoneticPr fontId="1" type="noConversion"/>
  </si>
  <si>
    <t>반월선착장&lt;철거&gt;</t>
    <phoneticPr fontId="1" type="noConversion"/>
  </si>
  <si>
    <t>2007설치2019철거 유압식 5톤</t>
    <phoneticPr fontId="1" type="noConversion"/>
  </si>
  <si>
    <t>2008설치2021철거 유압식 7.5톤</t>
    <phoneticPr fontId="1" type="noConversion"/>
  </si>
  <si>
    <t>부식 및 노후화 심각</t>
    <phoneticPr fontId="1" type="noConversion"/>
  </si>
  <si>
    <t>생낌선착장&lt;철거&gt;</t>
    <phoneticPr fontId="1" type="noConversion"/>
  </si>
  <si>
    <t>구분</t>
    <phoneticPr fontId="1" type="noConversion"/>
  </si>
  <si>
    <t>설치</t>
    <phoneticPr fontId="1" type="noConversion"/>
  </si>
  <si>
    <t>설치</t>
    <phoneticPr fontId="1" type="noConversion"/>
  </si>
  <si>
    <t>렌탈</t>
    <phoneticPr fontId="1" type="noConversion"/>
  </si>
  <si>
    <t>임차</t>
    <phoneticPr fontId="1" type="noConversion"/>
  </si>
  <si>
    <t>전기식</t>
    <phoneticPr fontId="1" type="noConversion"/>
  </si>
  <si>
    <t>비고</t>
    <phoneticPr fontId="1" type="noConversion"/>
  </si>
  <si>
    <t>설치수량</t>
    <phoneticPr fontId="1" type="noConversion"/>
  </si>
  <si>
    <t>이설 , 20191126, 14,000천원</t>
    <phoneticPr fontId="1" type="noConversion"/>
  </si>
  <si>
    <t>좌대기초교체 20200617, 18,142천원</t>
    <phoneticPr fontId="1" type="noConversion"/>
  </si>
  <si>
    <t>기초보강공사 20200923, 18,151천원</t>
    <phoneticPr fontId="1" type="noConversion"/>
  </si>
  <si>
    <t>2006설치, 2016폐기 유압식5톤</t>
    <phoneticPr fontId="1" type="noConversion"/>
  </si>
  <si>
    <t>폐기완료(20160811)</t>
    <phoneticPr fontId="1" type="noConversion"/>
  </si>
  <si>
    <t>노후기종, 출력부족</t>
    <phoneticPr fontId="1" type="noConversion"/>
  </si>
  <si>
    <t>안전펜스 설치 필요</t>
    <phoneticPr fontId="1" type="noConversion"/>
  </si>
  <si>
    <t>2022.03.03 매각완료</t>
    <phoneticPr fontId="1" type="noConversion"/>
  </si>
  <si>
    <t>만재도선착장(매각)</t>
    <phoneticPr fontId="1" type="noConversion"/>
  </si>
  <si>
    <t>매각완료(2012년설치, 전기식, 5톤)</t>
    <phoneticPr fontId="1" type="noConversion"/>
  </si>
  <si>
    <t>철거</t>
    <phoneticPr fontId="1" type="noConversion"/>
  </si>
  <si>
    <t>서소우이도 선착장
(우이3구)</t>
    <phoneticPr fontId="1" type="noConversion"/>
  </si>
  <si>
    <t>설치</t>
    <phoneticPr fontId="1" type="noConversion"/>
  </si>
  <si>
    <t>전기식</t>
    <phoneticPr fontId="1" type="noConversion"/>
  </si>
  <si>
    <t>비엔디</t>
    <phoneticPr fontId="1" type="noConversion"/>
  </si>
  <si>
    <t>도비</t>
    <phoneticPr fontId="1" type="noConversion"/>
  </si>
  <si>
    <t>정상</t>
    <phoneticPr fontId="1" type="noConversion"/>
  </si>
  <si>
    <t>22년설치완료</t>
    <phoneticPr fontId="1" type="noConversion"/>
  </si>
  <si>
    <t>오리뒷선착장</t>
    <phoneticPr fontId="1" type="noConversion"/>
  </si>
  <si>
    <t>설치</t>
    <phoneticPr fontId="1" type="noConversion"/>
  </si>
  <si>
    <t>유압식</t>
    <phoneticPr fontId="1" type="noConversion"/>
  </si>
  <si>
    <t>061-727-3466</t>
    <phoneticPr fontId="1" type="noConversion"/>
  </si>
  <si>
    <t>정상</t>
    <phoneticPr fontId="1" type="noConversion"/>
  </si>
  <si>
    <t>도비</t>
    <phoneticPr fontId="1" type="noConversion"/>
  </si>
  <si>
    <t>옥도뒷선착장</t>
    <phoneticPr fontId="1" type="noConversion"/>
  </si>
  <si>
    <t>굴암선착장(2013)</t>
    <phoneticPr fontId="1" type="noConversion"/>
  </si>
  <si>
    <t>철거</t>
    <phoneticPr fontId="1" type="noConversion"/>
  </si>
  <si>
    <t>2022년 설치완료</t>
    <phoneticPr fontId="1" type="noConversion"/>
  </si>
  <si>
    <t>자라2구선착장(2008)</t>
    <phoneticPr fontId="1" type="noConversion"/>
  </si>
  <si>
    <t>천촌선착장</t>
    <phoneticPr fontId="1" type="noConversion"/>
  </si>
  <si>
    <t>임차</t>
    <phoneticPr fontId="1" type="noConversion"/>
  </si>
  <si>
    <t>천촌선착장(2013)</t>
    <phoneticPr fontId="1" type="noConversion"/>
  </si>
  <si>
    <t>군비</t>
    <phoneticPr fontId="1" type="noConversion"/>
  </si>
  <si>
    <t>읍동선착장</t>
    <phoneticPr fontId="1" type="noConversion"/>
  </si>
  <si>
    <t>설치</t>
    <phoneticPr fontId="1" type="noConversion"/>
  </si>
  <si>
    <t>유압식</t>
    <phoneticPr fontId="1" type="noConversion"/>
  </si>
  <si>
    <t>061-727-3466</t>
    <phoneticPr fontId="1" type="noConversion"/>
  </si>
  <si>
    <t>정상</t>
    <phoneticPr fontId="1" type="noConversion"/>
  </si>
  <si>
    <t>철거</t>
    <phoneticPr fontId="1" type="noConversion"/>
  </si>
  <si>
    <t>읍동선착장(2008)</t>
    <phoneticPr fontId="1" type="noConversion"/>
  </si>
  <si>
    <t>도비</t>
    <phoneticPr fontId="1" type="noConversion"/>
  </si>
  <si>
    <t>철거</t>
    <phoneticPr fontId="1" type="noConversion"/>
  </si>
  <si>
    <t>수리</t>
    <phoneticPr fontId="1" type="noConversion"/>
  </si>
  <si>
    <t>수리선착장</t>
    <phoneticPr fontId="1" type="noConversion"/>
  </si>
  <si>
    <t>임차</t>
    <phoneticPr fontId="1" type="noConversion"/>
  </si>
  <si>
    <t>유압식</t>
    <phoneticPr fontId="1" type="noConversion"/>
  </si>
  <si>
    <t>061-727-3466</t>
    <phoneticPr fontId="1" type="noConversion"/>
  </si>
  <si>
    <t>군비</t>
    <phoneticPr fontId="1" type="noConversion"/>
  </si>
  <si>
    <t>2022.06(5년)</t>
    <phoneticPr fontId="1" type="noConversion"/>
  </si>
  <si>
    <t>2,777/1월</t>
    <phoneticPr fontId="1" type="noConversion"/>
  </si>
  <si>
    <t>정상</t>
    <phoneticPr fontId="1" type="noConversion"/>
  </si>
  <si>
    <t>수리선착장(2012)</t>
    <phoneticPr fontId="1" type="noConversion"/>
  </si>
  <si>
    <t>정상</t>
    <phoneticPr fontId="1" type="noConversion"/>
  </si>
  <si>
    <t>수리완료</t>
    <phoneticPr fontId="1" type="noConversion"/>
  </si>
  <si>
    <t>철거</t>
    <phoneticPr fontId="1" type="noConversion"/>
  </si>
  <si>
    <t>매각</t>
    <phoneticPr fontId="1" type="noConversion"/>
  </si>
  <si>
    <t>철거</t>
    <phoneticPr fontId="1" type="noConversion"/>
  </si>
  <si>
    <t>철거  설치 2003 전기식</t>
    <phoneticPr fontId="1" type="noConversion"/>
  </si>
  <si>
    <t>유압식</t>
    <phoneticPr fontId="1" type="noConversion"/>
  </si>
  <si>
    <t>전기식</t>
    <phoneticPr fontId="1" type="noConversion"/>
  </si>
  <si>
    <t>유압식</t>
    <phoneticPr fontId="1" type="noConversion"/>
  </si>
  <si>
    <t>정상</t>
    <phoneticPr fontId="1" type="noConversion"/>
  </si>
  <si>
    <t>고장</t>
    <phoneticPr fontId="1" type="noConversion"/>
  </si>
  <si>
    <t>고장</t>
    <phoneticPr fontId="1" type="noConversion"/>
  </si>
  <si>
    <t>오일 누유</t>
    <phoneticPr fontId="1" type="noConversion"/>
  </si>
  <si>
    <t>고장</t>
    <phoneticPr fontId="1" type="noConversion"/>
  </si>
  <si>
    <t>제네레이터 불량</t>
    <phoneticPr fontId="1" type="noConversion"/>
  </si>
  <si>
    <t>고장</t>
    <phoneticPr fontId="1" type="noConversion"/>
  </si>
  <si>
    <t>베터리 교체 필요</t>
    <phoneticPr fontId="1" type="noConversion"/>
  </si>
  <si>
    <t>배터리 교체 필요</t>
    <phoneticPr fontId="1" type="noConversion"/>
  </si>
  <si>
    <t>대야도선착장(2011)</t>
    <phoneticPr fontId="1" type="noConversion"/>
  </si>
  <si>
    <t>철거</t>
    <phoneticPr fontId="1" type="noConversion"/>
  </si>
  <si>
    <t>철거</t>
    <phoneticPr fontId="1" type="noConversion"/>
  </si>
  <si>
    <t>2011년 설치, 2022년 철거</t>
    <phoneticPr fontId="1" type="noConversion"/>
  </si>
  <si>
    <t>유압식, 7.5톤</t>
    <phoneticPr fontId="1" type="noConversion"/>
  </si>
  <si>
    <t>대야도선착장</t>
    <phoneticPr fontId="1" type="noConversion"/>
  </si>
  <si>
    <t>임차</t>
    <phoneticPr fontId="1" type="noConversion"/>
  </si>
  <si>
    <t>유압식</t>
    <phoneticPr fontId="1" type="noConversion"/>
  </si>
  <si>
    <t>2022년 설치</t>
    <phoneticPr fontId="1" type="noConversion"/>
  </si>
  <si>
    <t>도비</t>
    <phoneticPr fontId="1" type="noConversion"/>
  </si>
  <si>
    <t>전기식</t>
    <phoneticPr fontId="1" type="noConversion"/>
  </si>
  <si>
    <t>상태도선착장</t>
    <phoneticPr fontId="1" type="noConversion"/>
  </si>
  <si>
    <t>㈜반도호이스트</t>
    <phoneticPr fontId="1" type="noConversion"/>
  </si>
  <si>
    <t>2015년 설치, 2020년 철거</t>
    <phoneticPr fontId="1" type="noConversion"/>
  </si>
  <si>
    <t>유압식 15톤</t>
    <phoneticPr fontId="1" type="noConversion"/>
  </si>
  <si>
    <t>고장</t>
    <phoneticPr fontId="1" type="noConversion"/>
  </si>
  <si>
    <t>안전검사 불합격(21.09.02), 사용중지</t>
    <phoneticPr fontId="1" type="noConversion"/>
  </si>
  <si>
    <t>수락선착장</t>
    <phoneticPr fontId="1" type="noConversion"/>
  </si>
  <si>
    <t>매각</t>
    <phoneticPr fontId="1" type="noConversion"/>
  </si>
  <si>
    <t>매각(2022 9월), 설치 2010</t>
    <phoneticPr fontId="1" type="noConversion"/>
  </si>
  <si>
    <t>철거</t>
    <phoneticPr fontId="1" type="noConversion"/>
  </si>
  <si>
    <t>(유)주하나</t>
    <phoneticPr fontId="1" type="noConversion"/>
  </si>
  <si>
    <t xml:space="preserve"> </t>
    <phoneticPr fontId="1" type="noConversion"/>
  </si>
  <si>
    <t>안전검사기관</t>
    <phoneticPr fontId="1" type="noConversion"/>
  </si>
  <si>
    <t>인증번호</t>
    <phoneticPr fontId="1" type="noConversion"/>
  </si>
  <si>
    <t>검사기한</t>
    <phoneticPr fontId="1" type="noConversion"/>
  </si>
  <si>
    <t>한국승강기안전공단</t>
    <phoneticPr fontId="1" type="noConversion"/>
  </si>
  <si>
    <t>22-CK1AC-50459</t>
  </si>
  <si>
    <t>2025.07.26</t>
    <phoneticPr fontId="1" type="noConversion"/>
  </si>
  <si>
    <t>한국승강기안전공단</t>
    <phoneticPr fontId="1" type="noConversion"/>
  </si>
  <si>
    <t>22-CK1AC-50458</t>
  </si>
  <si>
    <t>2025.07.26</t>
    <phoneticPr fontId="1" type="noConversion"/>
  </si>
  <si>
    <t xml:space="preserve">21-CK1AC-50488 </t>
  </si>
  <si>
    <t>한국승강기안전공단</t>
    <phoneticPr fontId="1" type="noConversion"/>
  </si>
  <si>
    <t>22-CK1AC-50236</t>
    <phoneticPr fontId="1" type="noConversion"/>
  </si>
  <si>
    <t>한국승강기안전공단</t>
    <phoneticPr fontId="1" type="noConversion"/>
  </si>
  <si>
    <t>22-CK1AC-50185</t>
    <phoneticPr fontId="1" type="noConversion"/>
  </si>
  <si>
    <t>2022년 설치완료</t>
    <phoneticPr fontId="1" type="noConversion"/>
  </si>
  <si>
    <t>한국승강기안전공단</t>
    <phoneticPr fontId="1" type="noConversion"/>
  </si>
  <si>
    <t>22-CK1AC-50179</t>
    <phoneticPr fontId="1" type="noConversion"/>
  </si>
  <si>
    <t>2025.03.23</t>
    <phoneticPr fontId="1" type="noConversion"/>
  </si>
  <si>
    <t>한국승강기안전공단</t>
    <phoneticPr fontId="1" type="noConversion"/>
  </si>
  <si>
    <t>22-CK1AC-50196</t>
    <phoneticPr fontId="1" type="noConversion"/>
  </si>
  <si>
    <t>2025.03.29</t>
    <phoneticPr fontId="1" type="noConversion"/>
  </si>
  <si>
    <t>22-CK1AC-50213</t>
    <phoneticPr fontId="1" type="noConversion"/>
  </si>
  <si>
    <t>2025.04.04</t>
    <phoneticPr fontId="1" type="noConversion"/>
  </si>
  <si>
    <t>정상</t>
    <phoneticPr fontId="1" type="noConversion"/>
  </si>
  <si>
    <t>군비</t>
    <phoneticPr fontId="1" type="noConversion"/>
  </si>
  <si>
    <t>5,113/2월</t>
    <phoneticPr fontId="1" type="noConversion"/>
  </si>
  <si>
    <t>5년</t>
    <phoneticPr fontId="1" type="noConversion"/>
  </si>
  <si>
    <t>한국승강기안전공단</t>
    <phoneticPr fontId="1" type="noConversion"/>
  </si>
  <si>
    <t>20-CK1AC-50664</t>
    <phoneticPr fontId="1" type="noConversion"/>
  </si>
  <si>
    <t>2023.10.25</t>
    <phoneticPr fontId="1" type="noConversion"/>
  </si>
  <si>
    <t>20-CK1AC-50305</t>
    <phoneticPr fontId="1" type="noConversion"/>
  </si>
  <si>
    <t>2023.05.17</t>
    <phoneticPr fontId="1" type="noConversion"/>
  </si>
  <si>
    <t>20-CK1AC-50306</t>
    <phoneticPr fontId="1" type="noConversion"/>
  </si>
  <si>
    <t>2023.05.17</t>
    <phoneticPr fontId="1" type="noConversion"/>
  </si>
  <si>
    <t>20-CK1AC-50584</t>
    <phoneticPr fontId="1" type="noConversion"/>
  </si>
  <si>
    <t>2023.09.15</t>
    <phoneticPr fontId="1" type="noConversion"/>
  </si>
  <si>
    <t>20-CK1AC-50563</t>
    <phoneticPr fontId="1" type="noConversion"/>
  </si>
  <si>
    <t>2023.09.08</t>
    <phoneticPr fontId="1" type="noConversion"/>
  </si>
  <si>
    <t>20-CK1AC-50800</t>
    <phoneticPr fontId="1" type="noConversion"/>
  </si>
  <si>
    <t>2023.12.13</t>
    <phoneticPr fontId="1" type="noConversion"/>
  </si>
  <si>
    <t>20-CK1AC-50233</t>
    <phoneticPr fontId="1" type="noConversion"/>
  </si>
  <si>
    <t>2023.04.15</t>
    <phoneticPr fontId="1" type="noConversion"/>
  </si>
  <si>
    <t>20-CK1AC-50652</t>
    <phoneticPr fontId="1" type="noConversion"/>
  </si>
  <si>
    <t>2023.10.18</t>
    <phoneticPr fontId="1" type="noConversion"/>
  </si>
  <si>
    <t>19-CK1AC-65011</t>
    <phoneticPr fontId="1" type="noConversion"/>
  </si>
  <si>
    <t>2022.09.26</t>
    <phoneticPr fontId="1" type="noConversion"/>
  </si>
  <si>
    <t>19-CK1AC-65010</t>
    <phoneticPr fontId="1" type="noConversion"/>
  </si>
  <si>
    <t>2022.09.26</t>
    <phoneticPr fontId="1" type="noConversion"/>
  </si>
  <si>
    <t>18-CK1AC-50337</t>
    <phoneticPr fontId="1" type="noConversion"/>
  </si>
  <si>
    <t>2021.06.24</t>
    <phoneticPr fontId="1" type="noConversion"/>
  </si>
  <si>
    <t>18-CK1AC-50339</t>
    <phoneticPr fontId="1" type="noConversion"/>
  </si>
  <si>
    <t>2021.06.24</t>
    <phoneticPr fontId="1" type="noConversion"/>
  </si>
  <si>
    <t>18-CK1AC-50340</t>
    <phoneticPr fontId="1" type="noConversion"/>
  </si>
  <si>
    <t>2021.06.24</t>
    <phoneticPr fontId="1" type="noConversion"/>
  </si>
  <si>
    <t>20-CK1AC-50095</t>
    <phoneticPr fontId="1" type="noConversion"/>
  </si>
  <si>
    <t>2023.02.10</t>
    <phoneticPr fontId="1" type="noConversion"/>
  </si>
  <si>
    <t>옥도선착장(2010)</t>
    <phoneticPr fontId="1" type="noConversion"/>
  </si>
  <si>
    <t>철거</t>
    <phoneticPr fontId="1" type="noConversion"/>
  </si>
  <si>
    <t>철거(2022), 유압식</t>
    <phoneticPr fontId="1" type="noConversion"/>
  </si>
  <si>
    <t>황성금리선착장</t>
    <phoneticPr fontId="1" type="noConversion"/>
  </si>
  <si>
    <t>황성금리선착장(2009)</t>
    <phoneticPr fontId="1" type="noConversion"/>
  </si>
  <si>
    <t>철거</t>
    <phoneticPr fontId="1" type="noConversion"/>
  </si>
  <si>
    <t>유압식</t>
    <phoneticPr fontId="1" type="noConversion"/>
  </si>
  <si>
    <t>㈜비엔디해양산업</t>
    <phoneticPr fontId="1" type="noConversion"/>
  </si>
  <si>
    <t>정상</t>
    <phoneticPr fontId="1" type="noConversion"/>
  </si>
  <si>
    <t>한국승강기안전공단</t>
    <phoneticPr fontId="1" type="noConversion"/>
  </si>
  <si>
    <t>22-CK1AC-50625</t>
    <phoneticPr fontId="1" type="noConversion"/>
  </si>
  <si>
    <t>2025.11.22</t>
    <phoneticPr fontId="1" type="noConversion"/>
  </si>
  <si>
    <t>집앞선착장(병풍항)</t>
    <phoneticPr fontId="1" type="noConversion"/>
  </si>
  <si>
    <t>유압식</t>
    <phoneticPr fontId="1" type="noConversion"/>
  </si>
  <si>
    <t>㈜비엔디해양산업</t>
    <phoneticPr fontId="1" type="noConversion"/>
  </si>
  <si>
    <t>061-727-3466</t>
    <phoneticPr fontId="1" type="noConversion"/>
  </si>
  <si>
    <t>정상</t>
    <phoneticPr fontId="1" type="noConversion"/>
  </si>
  <si>
    <t>한국승강기안전공단</t>
    <phoneticPr fontId="1" type="noConversion"/>
  </si>
  <si>
    <t>22-CK1AC-50734</t>
    <phoneticPr fontId="1" type="noConversion"/>
  </si>
  <si>
    <t>2025.12.28</t>
    <phoneticPr fontId="1" type="noConversion"/>
  </si>
  <si>
    <t>철거(2022), 유압식</t>
    <phoneticPr fontId="1" type="noConversion"/>
  </si>
  <si>
    <t>신도선착장(2010)</t>
    <phoneticPr fontId="1" type="noConversion"/>
  </si>
  <si>
    <t>철거</t>
    <phoneticPr fontId="1" type="noConversion"/>
  </si>
  <si>
    <t>설치</t>
    <phoneticPr fontId="1" type="noConversion"/>
  </si>
  <si>
    <t>유압식</t>
    <phoneticPr fontId="1" type="noConversion"/>
  </si>
  <si>
    <t>신도선착장</t>
    <phoneticPr fontId="1" type="noConversion"/>
  </si>
  <si>
    <t>061-727-3466</t>
    <phoneticPr fontId="1" type="noConversion"/>
  </si>
  <si>
    <t>한국승강기안전공단</t>
    <phoneticPr fontId="1" type="noConversion"/>
  </si>
  <si>
    <t>22-CK1AC-50624</t>
    <phoneticPr fontId="1" type="noConversion"/>
  </si>
  <si>
    <t>설치</t>
    <phoneticPr fontId="1" type="noConversion"/>
  </si>
  <si>
    <t>유압식</t>
    <phoneticPr fontId="1" type="noConversion"/>
  </si>
  <si>
    <t>㈜비엔디해양산업</t>
    <phoneticPr fontId="1" type="noConversion"/>
  </si>
  <si>
    <t>한국승강기안전공단</t>
    <phoneticPr fontId="1" type="noConversion"/>
  </si>
  <si>
    <t>23-CK1AC-50027</t>
    <phoneticPr fontId="1" type="noConversion"/>
  </si>
  <si>
    <t>2026.01.16</t>
    <phoneticPr fontId="1" type="noConversion"/>
  </si>
  <si>
    <t>유압식</t>
    <phoneticPr fontId="1" type="noConversion"/>
  </si>
  <si>
    <t>2023년 설치완료</t>
    <phoneticPr fontId="1" type="noConversion"/>
  </si>
  <si>
    <t>철거</t>
    <phoneticPr fontId="1" type="noConversion"/>
  </si>
  <si>
    <t>고사도선착장</t>
    <phoneticPr fontId="1" type="noConversion"/>
  </si>
  <si>
    <t>2023년 설치</t>
    <phoneticPr fontId="1" type="noConversion"/>
  </si>
  <si>
    <t>2023년 설치</t>
    <phoneticPr fontId="1" type="noConversion"/>
  </si>
  <si>
    <t>㈜비엔디해양산업</t>
    <phoneticPr fontId="1" type="noConversion"/>
  </si>
  <si>
    <t>061-727-3466</t>
    <phoneticPr fontId="1" type="noConversion"/>
  </si>
  <si>
    <t>정상</t>
    <phoneticPr fontId="1" type="noConversion"/>
  </si>
  <si>
    <t>한국승강기안전공단</t>
    <phoneticPr fontId="1" type="noConversion"/>
  </si>
  <si>
    <t>23-CK1AC-50034</t>
    <phoneticPr fontId="1" type="noConversion"/>
  </si>
  <si>
    <t>2026.01.18</t>
    <phoneticPr fontId="1" type="noConversion"/>
  </si>
  <si>
    <t>철거</t>
    <phoneticPr fontId="1" type="noConversion"/>
  </si>
  <si>
    <t>소당두선착장</t>
    <phoneticPr fontId="1" type="noConversion"/>
  </si>
  <si>
    <t>설치</t>
    <phoneticPr fontId="1" type="noConversion"/>
  </si>
  <si>
    <t>철거</t>
    <phoneticPr fontId="1" type="noConversion"/>
  </si>
  <si>
    <t>철거(2022), 유압식</t>
    <phoneticPr fontId="1" type="noConversion"/>
  </si>
  <si>
    <t>㈜비엔디해양산업</t>
    <phoneticPr fontId="1" type="noConversion"/>
  </si>
  <si>
    <t>061-727-3466</t>
    <phoneticPr fontId="1" type="noConversion"/>
  </si>
  <si>
    <t>2023년 설치</t>
    <phoneticPr fontId="1" type="noConversion"/>
  </si>
  <si>
    <t>송공항</t>
    <phoneticPr fontId="1" type="noConversion"/>
  </si>
  <si>
    <t>설치</t>
    <phoneticPr fontId="1" type="noConversion"/>
  </si>
  <si>
    <t>유압식</t>
    <phoneticPr fontId="1" type="noConversion"/>
  </si>
  <si>
    <t>뉴텍</t>
    <phoneticPr fontId="1" type="noConversion"/>
  </si>
  <si>
    <t>도비</t>
    <phoneticPr fontId="1" type="noConversion"/>
  </si>
  <si>
    <t>신안군수협</t>
    <phoneticPr fontId="1" type="noConversion"/>
  </si>
  <si>
    <t>정상</t>
    <phoneticPr fontId="1" type="noConversion"/>
  </si>
  <si>
    <t>23-CK1AC-50086</t>
    <phoneticPr fontId="1" type="noConversion"/>
  </si>
  <si>
    <t>2026.02.26</t>
    <phoneticPr fontId="1" type="noConversion"/>
  </si>
  <si>
    <t>철거</t>
    <phoneticPr fontId="1" type="noConversion"/>
  </si>
  <si>
    <t>2023년 3월 계약해지</t>
    <phoneticPr fontId="1" type="noConversion"/>
  </si>
  <si>
    <t>매도선착장(2008)</t>
    <phoneticPr fontId="1" type="noConversion"/>
  </si>
  <si>
    <t>철거</t>
    <phoneticPr fontId="1" type="noConversion"/>
  </si>
  <si>
    <t>철거</t>
    <phoneticPr fontId="1" type="noConversion"/>
  </si>
  <si>
    <t>매도선착장</t>
    <phoneticPr fontId="1" type="noConversion"/>
  </si>
  <si>
    <t>설치</t>
    <phoneticPr fontId="1" type="noConversion"/>
  </si>
  <si>
    <t>유압식</t>
    <phoneticPr fontId="1" type="noConversion"/>
  </si>
  <si>
    <t>비엔디해양산업</t>
    <phoneticPr fontId="1" type="noConversion"/>
  </si>
  <si>
    <t>도비</t>
    <phoneticPr fontId="1" type="noConversion"/>
  </si>
  <si>
    <t>정상</t>
    <phoneticPr fontId="1" type="noConversion"/>
  </si>
  <si>
    <t>균특</t>
    <phoneticPr fontId="1" type="noConversion"/>
  </si>
  <si>
    <t>고장</t>
    <phoneticPr fontId="1" type="noConversion"/>
  </si>
  <si>
    <t>엔진 작동불량</t>
    <phoneticPr fontId="1" type="noConversion"/>
  </si>
  <si>
    <t>고장</t>
    <phoneticPr fontId="1" type="noConversion"/>
  </si>
  <si>
    <t>하우리항</t>
    <phoneticPr fontId="1" type="noConversion"/>
  </si>
  <si>
    <t>설치</t>
    <phoneticPr fontId="1" type="noConversion"/>
  </si>
  <si>
    <t>유압식</t>
    <phoneticPr fontId="1" type="noConversion"/>
  </si>
  <si>
    <t>뉴텍</t>
    <phoneticPr fontId="1" type="noConversion"/>
  </si>
  <si>
    <t>정상</t>
    <phoneticPr fontId="1" type="noConversion"/>
  </si>
  <si>
    <t>뉴딜</t>
    <phoneticPr fontId="1" type="noConversion"/>
  </si>
  <si>
    <t>어촌뉴딜사업 추진</t>
    <phoneticPr fontId="1" type="noConversion"/>
  </si>
  <si>
    <t>철거</t>
    <phoneticPr fontId="1" type="noConversion"/>
  </si>
  <si>
    <t>어촌계 재설치 예정</t>
    <phoneticPr fontId="1" type="noConversion"/>
  </si>
  <si>
    <t>2022년 설치완료, 23년 자은 고교 이설</t>
    <phoneticPr fontId="1" type="noConversion"/>
  </si>
  <si>
    <t>고교선착장</t>
    <phoneticPr fontId="1" type="noConversion"/>
  </si>
  <si>
    <t>철거</t>
    <phoneticPr fontId="1" type="noConversion"/>
  </si>
  <si>
    <t>엔진 작동불량, 16년 설치, 23년 철거</t>
    <phoneticPr fontId="1" type="noConversion"/>
  </si>
  <si>
    <t>설치</t>
    <phoneticPr fontId="1" type="noConversion"/>
  </si>
  <si>
    <t>김훈</t>
    <phoneticPr fontId="1" type="noConversion"/>
  </si>
  <si>
    <t>압해 수락 23년 이설</t>
    <phoneticPr fontId="1" type="noConversion"/>
  </si>
  <si>
    <t>철거</t>
    <phoneticPr fontId="1" type="noConversion"/>
  </si>
  <si>
    <t>철거</t>
    <phoneticPr fontId="1" type="noConversion"/>
  </si>
  <si>
    <t>23년 철수</t>
    <phoneticPr fontId="1" type="noConversion"/>
  </si>
  <si>
    <t>다수선착장</t>
    <phoneticPr fontId="1" type="noConversion"/>
  </si>
  <si>
    <t>유압식</t>
    <phoneticPr fontId="1" type="noConversion"/>
  </si>
  <si>
    <t>철거</t>
    <phoneticPr fontId="1" type="noConversion"/>
  </si>
  <si>
    <t>발전기 노후화, 16년 설치, 23년 철거</t>
    <phoneticPr fontId="1" type="noConversion"/>
  </si>
  <si>
    <t>한국승강기안전공단</t>
    <phoneticPr fontId="1" type="noConversion"/>
  </si>
  <si>
    <t>23-CK1AC-50392</t>
    <phoneticPr fontId="1" type="noConversion"/>
  </si>
  <si>
    <t>09년 설치, 23년 철거</t>
    <phoneticPr fontId="1" type="noConversion"/>
  </si>
  <si>
    <t>설치</t>
    <phoneticPr fontId="1" type="noConversion"/>
  </si>
  <si>
    <t>정상</t>
    <phoneticPr fontId="1" type="noConversion"/>
  </si>
  <si>
    <t>한국승강기안전관리공단</t>
    <phoneticPr fontId="1" type="noConversion"/>
  </si>
  <si>
    <t>23-CK1AC-50350</t>
    <phoneticPr fontId="1" type="noConversion"/>
  </si>
  <si>
    <t>2026.08.22</t>
    <phoneticPr fontId="1" type="noConversion"/>
  </si>
  <si>
    <t>한국승강기안전공단</t>
    <phoneticPr fontId="1" type="noConversion"/>
  </si>
  <si>
    <t>23-CK1AC-50387</t>
    <phoneticPr fontId="1" type="noConversion"/>
  </si>
  <si>
    <t>화도선착장</t>
    <phoneticPr fontId="1" type="noConversion"/>
  </si>
  <si>
    <t>설치</t>
    <phoneticPr fontId="1" type="noConversion"/>
  </si>
  <si>
    <t>정상</t>
    <phoneticPr fontId="1" type="noConversion"/>
  </si>
  <si>
    <t>23-CK1AC-50435</t>
    <phoneticPr fontId="1" type="noConversion"/>
  </si>
  <si>
    <t>철거</t>
    <phoneticPr fontId="1" type="noConversion"/>
  </si>
  <si>
    <t>13년 설치, 23년 철거, 유압식 7.5톤</t>
    <phoneticPr fontId="1" type="noConversion"/>
  </si>
  <si>
    <t>전장포항</t>
    <phoneticPr fontId="1" type="noConversion"/>
  </si>
  <si>
    <t>유압식</t>
    <phoneticPr fontId="1" type="noConversion"/>
  </si>
  <si>
    <t>수치선착장</t>
    <phoneticPr fontId="1" type="noConversion"/>
  </si>
  <si>
    <t>임차</t>
    <phoneticPr fontId="1" type="noConversion"/>
  </si>
  <si>
    <t>유압식</t>
    <phoneticPr fontId="1" type="noConversion"/>
  </si>
  <si>
    <t>정상</t>
    <phoneticPr fontId="1" type="noConversion"/>
  </si>
  <si>
    <t>철거</t>
    <phoneticPr fontId="1" type="noConversion"/>
  </si>
  <si>
    <t>12년 설치, 23년 철거, 유압식 7.5톤</t>
    <phoneticPr fontId="1" type="noConversion"/>
  </si>
  <si>
    <t>진리1구선착장</t>
    <phoneticPr fontId="1" type="noConversion"/>
  </si>
  <si>
    <t>설치</t>
    <phoneticPr fontId="1" type="noConversion"/>
  </si>
  <si>
    <t>전기식</t>
    <phoneticPr fontId="1" type="noConversion"/>
  </si>
  <si>
    <t>철거</t>
    <phoneticPr fontId="1" type="noConversion"/>
  </si>
  <si>
    <t>한국승강기안전공단</t>
    <phoneticPr fontId="1" type="noConversion"/>
  </si>
  <si>
    <t>23-CK1AC-50477</t>
    <phoneticPr fontId="1" type="noConversion"/>
  </si>
  <si>
    <t>2017년 유압식 7.5톤 설치, 2023년 철거</t>
    <phoneticPr fontId="1" type="noConversion"/>
  </si>
  <si>
    <t>철거</t>
    <phoneticPr fontId="1" type="noConversion"/>
  </si>
  <si>
    <t>철거</t>
    <phoneticPr fontId="1" type="noConversion"/>
  </si>
  <si>
    <t>참도선착장</t>
    <phoneticPr fontId="1" type="noConversion"/>
  </si>
  <si>
    <t>설치</t>
    <phoneticPr fontId="1" type="noConversion"/>
  </si>
  <si>
    <t>㈜뉴텍</t>
    <phoneticPr fontId="1" type="noConversion"/>
  </si>
  <si>
    <t>061-535-4366</t>
    <phoneticPr fontId="1" type="noConversion"/>
  </si>
  <si>
    <t>도비</t>
    <phoneticPr fontId="1" type="noConversion"/>
  </si>
  <si>
    <t>도비</t>
    <phoneticPr fontId="1" type="noConversion"/>
  </si>
  <si>
    <t>정상</t>
    <phoneticPr fontId="1" type="noConversion"/>
  </si>
  <si>
    <t>한국승강기안전공단</t>
    <phoneticPr fontId="1" type="noConversion"/>
  </si>
  <si>
    <t>23-CK1AC-50581</t>
    <phoneticPr fontId="1" type="noConversion"/>
  </si>
  <si>
    <t>2026.11.26</t>
    <phoneticPr fontId="1" type="noConversion"/>
  </si>
  <si>
    <t>염산선착장</t>
    <phoneticPr fontId="1" type="noConversion"/>
  </si>
  <si>
    <t>설치</t>
    <phoneticPr fontId="1" type="noConversion"/>
  </si>
  <si>
    <t>유압식</t>
    <phoneticPr fontId="1" type="noConversion"/>
  </si>
  <si>
    <t>도비</t>
    <phoneticPr fontId="1" type="noConversion"/>
  </si>
  <si>
    <t>한국승강기안전공단</t>
    <phoneticPr fontId="1" type="noConversion"/>
  </si>
  <si>
    <t>23-CK1AC-50637</t>
    <phoneticPr fontId="1" type="noConversion"/>
  </si>
  <si>
    <t>2026.12.26</t>
    <phoneticPr fontId="1" type="noConversion"/>
  </si>
  <si>
    <t>내포선착장</t>
    <phoneticPr fontId="1" type="noConversion"/>
  </si>
  <si>
    <t>설치</t>
    <phoneticPr fontId="1" type="noConversion"/>
  </si>
  <si>
    <t>유압식</t>
    <phoneticPr fontId="1" type="noConversion"/>
  </si>
  <si>
    <t>10년 설치, 23년 철거, 유압식 7톤</t>
    <phoneticPr fontId="1" type="noConversion"/>
  </si>
  <si>
    <t>뉴텍</t>
    <phoneticPr fontId="1" type="noConversion"/>
  </si>
  <si>
    <t>철거</t>
    <phoneticPr fontId="1" type="noConversion"/>
  </si>
  <si>
    <t>한국승강기안전관리공단</t>
    <phoneticPr fontId="1" type="noConversion"/>
  </si>
  <si>
    <t>24-CK1AC-50001</t>
    <phoneticPr fontId="1" type="noConversion"/>
  </si>
  <si>
    <t>2027.01.02</t>
    <phoneticPr fontId="1" type="noConversion"/>
  </si>
  <si>
    <t>( 기준일 : 2024. 01. 10. )</t>
    <phoneticPr fontId="1" type="noConversion"/>
  </si>
  <si>
    <t>24-CK1AC50010</t>
    <phoneticPr fontId="1" type="noConversion"/>
  </si>
  <si>
    <t>2027.01.08</t>
    <phoneticPr fontId="1" type="noConversion"/>
  </si>
  <si>
    <t>철거</t>
    <phoneticPr fontId="1" type="noConversion"/>
  </si>
  <si>
    <t>2012년 설치, 유압식 7.5톤</t>
    <phoneticPr fontId="1" type="noConversion"/>
  </si>
  <si>
    <t>철거</t>
    <phoneticPr fontId="1" type="noConversion"/>
  </si>
  <si>
    <t>정상</t>
    <phoneticPr fontId="1" type="noConversion"/>
  </si>
  <si>
    <t>정상</t>
    <phoneticPr fontId="1" type="noConversion"/>
  </si>
  <si>
    <t>안전센서 교체 필요</t>
    <phoneticPr fontId="1" type="noConversion"/>
  </si>
  <si>
    <t>배터리 교체 필요</t>
    <phoneticPr fontId="1" type="noConversion"/>
  </si>
  <si>
    <t>고행주</t>
    <phoneticPr fontId="1" type="noConversion"/>
  </si>
  <si>
    <t>010-8608-7721</t>
    <phoneticPr fontId="1" type="noConversion"/>
  </si>
  <si>
    <t>정상</t>
    <phoneticPr fontId="1" type="noConversion"/>
  </si>
  <si>
    <t>데릭실린더 교체 필요</t>
    <phoneticPr fontId="1" type="noConversion"/>
  </si>
  <si>
    <t>고장</t>
    <phoneticPr fontId="1" type="noConversion"/>
  </si>
  <si>
    <t>스타트모터 교체 필요</t>
    <phoneticPr fontId="1" type="noConversion"/>
  </si>
  <si>
    <t>외관 부식 및, 붐대 고장</t>
    <phoneticPr fontId="1" type="noConversion"/>
  </si>
  <si>
    <t>유압실린더 및 스윙베어링 고장</t>
    <phoneticPr fontId="1" type="noConversion"/>
  </si>
  <si>
    <t>엔진 파워팩 교체 필요</t>
    <phoneticPr fontId="1" type="noConversion"/>
  </si>
  <si>
    <t>엔진 파워팩 및 안전센서 교체 필요</t>
    <phoneticPr fontId="1" type="noConversion"/>
  </si>
  <si>
    <t>유압실린더 오일누유 발생</t>
    <phoneticPr fontId="1" type="noConversion"/>
  </si>
  <si>
    <t>정상</t>
    <phoneticPr fontId="1" type="noConversion"/>
  </si>
  <si>
    <t>와이어 롤러 교체 필요</t>
    <phoneticPr fontId="1" type="noConversion"/>
  </si>
  <si>
    <t>부식, 도색 필요</t>
    <phoneticPr fontId="1" type="noConversion"/>
  </si>
  <si>
    <t>부식, 도색 필요</t>
    <phoneticPr fontId="1" type="noConversion"/>
  </si>
  <si>
    <t>안전장치 및 케이블 교체 필요</t>
    <phoneticPr fontId="1" type="noConversion"/>
  </si>
  <si>
    <t>철거</t>
    <phoneticPr fontId="1" type="noConversion"/>
  </si>
  <si>
    <t>2013년 설치, 2023년 철거(유압식 7.5톤)</t>
    <phoneticPr fontId="1" type="noConversion"/>
  </si>
  <si>
    <t>철거</t>
    <phoneticPr fontId="1" type="noConversion"/>
  </si>
  <si>
    <t>예리선착장</t>
    <phoneticPr fontId="1" type="noConversion"/>
  </si>
  <si>
    <t>예리선착장</t>
    <phoneticPr fontId="1" type="noConversion"/>
  </si>
  <si>
    <t>유압식</t>
    <phoneticPr fontId="1" type="noConversion"/>
  </si>
  <si>
    <t>군비</t>
    <phoneticPr fontId="1" type="noConversion"/>
  </si>
  <si>
    <t>2024.6(5년)</t>
    <phoneticPr fontId="1" type="noConversion"/>
  </si>
  <si>
    <t>정상</t>
    <phoneticPr fontId="1" type="noConversion"/>
  </si>
  <si>
    <t>5,073k/2월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</si>
</sst>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"/>
    <numFmt numFmtId="177" formatCode="#,##0_);[Red]\(#,##0\)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6"/>
      <color theme="1"/>
      <name val="맑은 고딕"/>
      <family val="3"/>
      <charset val="129"/>
      <scheme val="maj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10"/>
      <color rgb="FFFF0000"/>
      <name val="맑은 고딕"/>
      <family val="3"/>
      <charset val="129"/>
      <scheme val="maj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2" tint="-0.49998474074526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84">
    <xf numFmtId="0" fontId="0" fillId="0" borderId="0" xfId="0">
      <alignment vertical="center"/>
    </xf>
    <xf numFmtId="0" fontId="2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0" fontId="3" fillId="2" borderId="0" xfId="0" applyFont="1" applyFill="1">
      <alignment vertical="center"/>
    </xf>
    <xf numFmtId="176" fontId="3" fillId="0" borderId="0" xfId="0" applyNumberFormat="1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4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7" xfId="0" quotePrefix="1" applyFont="1" applyFill="1" applyBorder="1" applyAlignment="1">
      <alignment horizontal="center" vertical="center"/>
    </xf>
    <xf numFmtId="177" fontId="2" fillId="0" borderId="1" xfId="0" applyNumberFormat="1" applyFont="1" applyBorder="1" applyAlignment="1">
      <alignment horizontal="right" vertical="center"/>
    </xf>
    <xf numFmtId="176" fontId="3" fillId="0" borderId="1" xfId="0" applyNumberFormat="1" applyFont="1" applyBorder="1" applyAlignment="1">
      <alignment horizontal="right" vertical="center"/>
    </xf>
    <xf numFmtId="177" fontId="3" fillId="0" borderId="1" xfId="0" applyNumberFormat="1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177" fontId="2" fillId="7" borderId="1" xfId="0" applyNumberFormat="1" applyFont="1" applyFill="1" applyBorder="1" applyAlignment="1">
      <alignment horizontal="right" vertical="center"/>
    </xf>
    <xf numFmtId="0" fontId="2" fillId="8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right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176" fontId="3" fillId="6" borderId="1" xfId="0" applyNumberFormat="1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 wrapText="1"/>
    </xf>
    <xf numFmtId="176" fontId="3" fillId="8" borderId="1" xfId="0" applyNumberFormat="1" applyFont="1" applyFill="1" applyBorder="1" applyAlignment="1">
      <alignment horizontal="right" vertical="center"/>
    </xf>
    <xf numFmtId="0" fontId="3" fillId="5" borderId="2" xfId="0" applyFont="1" applyFill="1" applyBorder="1" applyAlignment="1">
      <alignment horizontal="center" vertical="center"/>
    </xf>
    <xf numFmtId="176" fontId="3" fillId="5" borderId="1" xfId="0" applyNumberFormat="1" applyFont="1" applyFill="1" applyBorder="1" applyAlignment="1">
      <alignment horizontal="right" vertical="center"/>
    </xf>
    <xf numFmtId="0" fontId="3" fillId="5" borderId="10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177" fontId="2" fillId="2" borderId="1" xfId="0" applyNumberFormat="1" applyFont="1" applyFill="1" applyBorder="1" applyAlignment="1">
      <alignment horizontal="right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4" borderId="10" xfId="0" applyFont="1" applyFill="1" applyBorder="1" applyAlignment="1">
      <alignment horizontal="center" vertical="center"/>
    </xf>
    <xf numFmtId="0" fontId="2" fillId="9" borderId="7" xfId="0" quotePrefix="1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177" fontId="2" fillId="9" borderId="1" xfId="0" applyNumberFormat="1" applyFont="1" applyFill="1" applyBorder="1" applyAlignment="1">
      <alignment horizontal="right" vertical="center"/>
    </xf>
    <xf numFmtId="0" fontId="2" fillId="9" borderId="7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9" borderId="5" xfId="0" applyFont="1" applyFill="1" applyBorder="1" applyAlignment="1">
      <alignment horizontal="left" vertical="center"/>
    </xf>
    <xf numFmtId="0" fontId="2" fillId="9" borderId="7" xfId="0" applyFont="1" applyFill="1" applyBorder="1" applyAlignment="1">
      <alignment horizontal="left" vertical="center"/>
    </xf>
    <xf numFmtId="0" fontId="2" fillId="10" borderId="7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/>
    </xf>
    <xf numFmtId="177" fontId="2" fillId="10" borderId="1" xfId="0" applyNumberFormat="1" applyFont="1" applyFill="1" applyBorder="1" applyAlignment="1">
      <alignment horizontal="right" vertical="center"/>
    </xf>
    <xf numFmtId="0" fontId="2" fillId="0" borderId="5" xfId="0" applyFont="1" applyBorder="1" applyAlignment="1">
      <alignment horizontal="left" vertical="center"/>
    </xf>
    <xf numFmtId="14" fontId="3" fillId="0" borderId="0" xfId="0" applyNumberFormat="1" applyFont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11" borderId="7" xfId="0" applyFont="1" applyFill="1" applyBorder="1" applyAlignment="1">
      <alignment horizontal="center" vertical="center"/>
    </xf>
    <xf numFmtId="0" fontId="2" fillId="11" borderId="1" xfId="0" applyFont="1" applyFill="1" applyBorder="1" applyAlignment="1">
      <alignment horizontal="center" vertical="center"/>
    </xf>
    <xf numFmtId="177" fontId="2" fillId="11" borderId="1" xfId="0" applyNumberFormat="1" applyFont="1" applyFill="1" applyBorder="1" applyAlignment="1">
      <alignment horizontal="right"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10" borderId="7" xfId="0" applyFont="1" applyFill="1" applyBorder="1" applyAlignment="1">
      <alignment horizontal="left" vertical="center" wrapText="1"/>
    </xf>
    <xf numFmtId="0" fontId="2" fillId="10" borderId="5" xfId="0" applyFont="1" applyFill="1" applyBorder="1" applyAlignment="1">
      <alignment horizontal="left" vertical="center"/>
    </xf>
    <xf numFmtId="0" fontId="2" fillId="10" borderId="7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3" fillId="0" borderId="0" xfId="0" applyFont="1" applyFill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0" xfId="0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/>
    </xf>
    <xf numFmtId="176" fontId="3" fillId="10" borderId="1" xfId="0" applyNumberFormat="1" applyFont="1" applyFill="1" applyBorder="1" applyAlignment="1">
      <alignment horizontal="right"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6" borderId="11" xfId="0" applyFont="1" applyFill="1" applyBorder="1" applyAlignment="1">
      <alignment horizontal="center" vertical="center" wrapText="1"/>
    </xf>
    <xf numFmtId="0" fontId="3" fillId="6" borderId="13" xfId="0" applyFont="1" applyFill="1" applyBorder="1" applyAlignment="1">
      <alignment horizontal="center" vertical="center" wrapText="1"/>
    </xf>
    <xf numFmtId="0" fontId="3" fillId="6" borderId="12" xfId="0" applyFont="1" applyFill="1" applyBorder="1" applyAlignment="1">
      <alignment horizontal="center" vertical="center" wrapText="1"/>
    </xf>
    <xf numFmtId="0" fontId="3" fillId="6" borderId="9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left" vertical="center"/>
    </xf>
    <xf numFmtId="0" fontId="2" fillId="5" borderId="7" xfId="0" applyFont="1" applyFill="1" applyBorder="1" applyAlignment="1">
      <alignment horizontal="left" vertical="center"/>
    </xf>
    <xf numFmtId="0" fontId="2" fillId="8" borderId="5" xfId="0" applyFont="1" applyFill="1" applyBorder="1" applyAlignment="1">
      <alignment horizontal="left" vertical="center"/>
    </xf>
    <xf numFmtId="0" fontId="2" fillId="8" borderId="7" xfId="0" applyFont="1" applyFill="1" applyBorder="1" applyAlignment="1">
      <alignment horizontal="left" vertical="center"/>
    </xf>
    <xf numFmtId="0" fontId="3" fillId="6" borderId="5" xfId="0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10" borderId="5" xfId="0" applyFont="1" applyFill="1" applyBorder="1" applyAlignment="1">
      <alignment horizontal="left" vertical="center"/>
    </xf>
    <xf numFmtId="0" fontId="2" fillId="10" borderId="7" xfId="0" applyFont="1" applyFill="1" applyBorder="1" applyAlignment="1">
      <alignment horizontal="left" vertical="center"/>
    </xf>
    <xf numFmtId="0" fontId="3" fillId="6" borderId="1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2" fillId="10" borderId="5" xfId="0" applyFont="1" applyFill="1" applyBorder="1" applyAlignment="1">
      <alignment horizontal="left" vertical="center" wrapText="1"/>
    </xf>
    <xf numFmtId="0" fontId="2" fillId="10" borderId="7" xfId="0" applyFont="1" applyFill="1" applyBorder="1" applyAlignment="1">
      <alignment horizontal="left" vertical="center" wrapText="1"/>
    </xf>
    <xf numFmtId="0" fontId="2" fillId="9" borderId="5" xfId="0" applyFont="1" applyFill="1" applyBorder="1" applyAlignment="1">
      <alignment horizontal="left" vertical="center"/>
    </xf>
    <xf numFmtId="0" fontId="2" fillId="9" borderId="7" xfId="0" applyFont="1" applyFill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2" fillId="11" borderId="5" xfId="0" applyFont="1" applyFill="1" applyBorder="1" applyAlignment="1">
      <alignment horizontal="left" vertical="center"/>
    </xf>
    <xf numFmtId="0" fontId="2" fillId="11" borderId="7" xfId="0" applyFont="1" applyFill="1" applyBorder="1" applyAlignment="1">
      <alignment horizontal="left" vertical="center"/>
    </xf>
    <xf numFmtId="0" fontId="2" fillId="7" borderId="5" xfId="0" applyFont="1" applyFill="1" applyBorder="1" applyAlignment="1">
      <alignment horizontal="left" vertical="center"/>
    </xf>
    <xf numFmtId="0" fontId="2" fillId="7" borderId="7" xfId="0" applyFont="1" applyFill="1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9" borderId="5" xfId="0" applyFont="1" applyFill="1" applyBorder="1" applyAlignment="1">
      <alignment horizontal="left" vertical="center" wrapText="1"/>
    </xf>
    <xf numFmtId="0" fontId="3" fillId="9" borderId="7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filterMode="1">
    <pageSetUpPr fitToPage="1"/>
  </sheetPr>
  <dimension ref="A1:AE233"/>
  <sheetViews>
    <sheetView showGridLines="0" tabSelected="1" view="pageBreakPreview" zoomScale="85" zoomScaleNormal="100" zoomScaleSheetLayoutView="85" workbookViewId="0">
      <pane xSplit="3" ySplit="8" topLeftCell="D9" activePane="bottomRight" state="frozen"/>
      <selection pane="topRight" activeCell="D1" sqref="D1"/>
      <selection pane="bottomLeft" activeCell="A6" sqref="A6"/>
      <selection pane="bottomRight" activeCell="G196" sqref="G196"/>
    </sheetView>
  </sheetViews>
  <sheetFormatPr defaultRowHeight="13.5" x14ac:dyDescent="0.3"/>
  <cols>
    <col min="1" max="1" width="6.25" style="18" customWidth="1"/>
    <col min="2" max="2" width="10.375" style="18" customWidth="1"/>
    <col min="3" max="3" width="20.25" style="11" customWidth="1"/>
    <col min="4" max="4" width="6.375" style="11" customWidth="1"/>
    <col min="5" max="5" width="6.625" style="8" customWidth="1"/>
    <col min="6" max="6" width="9.125" style="8" customWidth="1"/>
    <col min="7" max="7" width="6.75" style="8" customWidth="1"/>
    <col min="8" max="8" width="17.625" style="8" customWidth="1"/>
    <col min="9" max="9" width="12.75" style="8" customWidth="1"/>
    <col min="10" max="10" width="11.25" style="12" customWidth="1"/>
    <col min="11" max="14" width="9.25" style="12" customWidth="1"/>
    <col min="15" max="15" width="9.25" style="8" customWidth="1"/>
    <col min="16" max="16" width="5.75" style="8" customWidth="1"/>
    <col min="17" max="17" width="10.75" style="8" customWidth="1"/>
    <col min="18" max="18" width="13.25" style="8" customWidth="1"/>
    <col min="19" max="19" width="12.5" style="8" customWidth="1"/>
    <col min="20" max="20" width="10.25" style="8" customWidth="1"/>
    <col min="21" max="21" width="7.25" style="8" customWidth="1"/>
    <col min="22" max="24" width="15.375" style="8" customWidth="1"/>
    <col min="25" max="25" width="15.375" style="13" customWidth="1"/>
    <col min="26" max="26" width="17.875" style="8" customWidth="1"/>
    <col min="27" max="27" width="15.25" style="8" bestFit="1" customWidth="1"/>
    <col min="28" max="28" width="10.625" style="8" bestFit="1" customWidth="1"/>
    <col min="29" max="16384" width="9" style="8"/>
  </cols>
  <sheetData>
    <row r="1" spans="1:31" ht="16.5" customHeight="1" x14ac:dyDescent="0.3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42"/>
      <c r="S1" s="16"/>
      <c r="T1" s="16"/>
      <c r="U1" s="1" t="s">
        <v>121</v>
      </c>
      <c r="V1" s="1" t="s">
        <v>120</v>
      </c>
      <c r="W1" s="1" t="s">
        <v>457</v>
      </c>
      <c r="X1" s="1" t="s">
        <v>335</v>
      </c>
      <c r="Y1" s="1" t="s">
        <v>456</v>
      </c>
    </row>
    <row r="2" spans="1:31" ht="16.5" customHeight="1" x14ac:dyDescent="0.3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42"/>
      <c r="S2" s="16"/>
      <c r="T2" s="16"/>
      <c r="U2" s="2" t="s">
        <v>122</v>
      </c>
      <c r="V2" s="3">
        <f>SUBTOTAL(109,V3:V5)</f>
        <v>176</v>
      </c>
      <c r="W2" s="3">
        <f>SUBTOTAL(109,W3:W5)</f>
        <v>161</v>
      </c>
      <c r="X2" s="3">
        <f>SUBTOTAL(109,X3:X5)</f>
        <v>15</v>
      </c>
      <c r="Y2" s="3"/>
    </row>
    <row r="3" spans="1:31" ht="16.5" customHeight="1" x14ac:dyDescent="0.3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42"/>
      <c r="S3" s="16"/>
      <c r="T3" s="16"/>
      <c r="U3" s="2" t="s">
        <v>14</v>
      </c>
      <c r="V3" s="3">
        <f>COUNTIFS(F10:F232,"유압식",C10:C232,"&lt;&gt;*&lt;*&gt;*")</f>
        <v>162</v>
      </c>
      <c r="W3" s="3">
        <f>COUNTIFS(F9:F231,"유압식",C9:C231,"&lt;&gt;*&lt;*&gt;*",D9:D231,"설치")</f>
        <v>149</v>
      </c>
      <c r="X3" s="3">
        <f>COUNTIFS(F10:F232,"유압식",C10:C232,"&lt;&gt;*&lt;*&gt;*",D10:D232,"임차")</f>
        <v>13</v>
      </c>
      <c r="Y3" s="3"/>
    </row>
    <row r="4" spans="1:31" ht="16.5" customHeight="1" x14ac:dyDescent="0.3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42"/>
      <c r="S4" s="16"/>
      <c r="T4" s="16"/>
      <c r="U4" s="2" t="s">
        <v>123</v>
      </c>
      <c r="V4" s="3">
        <f>COUNTIFS(F10:F232,"전기식",C10:C232,"&lt;&gt;*&lt;*&gt;*")</f>
        <v>14</v>
      </c>
      <c r="W4" s="3">
        <f>COUNTIFS(F10:F232,"전기식",C10:C232,"&lt;&gt;*&lt;*&gt;*",D10:D232,"설치")</f>
        <v>12</v>
      </c>
      <c r="X4" s="3">
        <f>COUNTIFS(F10:F232,"전기식",C10:C232,"&lt;&gt;*&lt;*&gt;*",D10:D232,"임차")</f>
        <v>2</v>
      </c>
      <c r="Y4" s="3"/>
    </row>
    <row r="5" spans="1:31" ht="16.5" customHeight="1" x14ac:dyDescent="0.3">
      <c r="A5" s="15"/>
      <c r="B5" s="15"/>
      <c r="C5" s="15"/>
      <c r="D5" s="15"/>
      <c r="E5" s="15"/>
      <c r="F5" s="15"/>
      <c r="G5" s="15"/>
      <c r="H5" s="14" t="s">
        <v>46</v>
      </c>
      <c r="I5" s="14"/>
      <c r="J5" s="15"/>
      <c r="K5" s="15"/>
      <c r="L5" s="15"/>
      <c r="M5" s="15"/>
      <c r="N5" s="17" t="s">
        <v>768</v>
      </c>
      <c r="O5" s="15"/>
      <c r="P5" s="15"/>
      <c r="Q5" s="41"/>
      <c r="R5" s="41"/>
      <c r="S5" s="17"/>
      <c r="T5" s="17"/>
      <c r="U5" s="2" t="s">
        <v>124</v>
      </c>
      <c r="V5" s="3">
        <f>COUNTIFS(F10:F232,"굴착기",C10:C232,"&lt;&gt;*&lt;*&gt;*")</f>
        <v>0</v>
      </c>
      <c r="W5" s="3">
        <f>COUNTIFS(F10:F232,"굴착기",C10:C232,"&lt;&gt;*&lt;*&gt;*",D10:D232,"설치")</f>
        <v>0</v>
      </c>
      <c r="X5" s="3">
        <f>COUNTIFS(F10:F232,"굴착기",C10:C232,"&lt;&gt;*&lt;*&gt;*",D10:D232,"임차")</f>
        <v>0</v>
      </c>
      <c r="Y5" s="3"/>
    </row>
    <row r="6" spans="1:31" ht="19.5" customHeight="1" x14ac:dyDescent="0.3">
      <c r="A6" s="165" t="s">
        <v>42</v>
      </c>
      <c r="B6" s="165" t="s">
        <v>44</v>
      </c>
      <c r="C6" s="165"/>
      <c r="D6" s="165"/>
      <c r="E6" s="165"/>
      <c r="F6" s="165"/>
      <c r="G6" s="165"/>
      <c r="H6" s="165"/>
      <c r="I6" s="165"/>
      <c r="J6" s="165" t="s">
        <v>4</v>
      </c>
      <c r="K6" s="165"/>
      <c r="L6" s="165"/>
      <c r="M6" s="165"/>
      <c r="N6" s="165"/>
      <c r="O6" s="165"/>
      <c r="P6" s="165"/>
      <c r="Q6" s="159" t="s">
        <v>142</v>
      </c>
      <c r="R6" s="166"/>
      <c r="S6" s="166"/>
      <c r="T6" s="166"/>
      <c r="U6" s="166"/>
      <c r="V6" s="166"/>
      <c r="W6" s="160"/>
      <c r="X6" s="151" t="s">
        <v>47</v>
      </c>
      <c r="Y6" s="152"/>
    </row>
    <row r="7" spans="1:31" ht="31.5" customHeight="1" x14ac:dyDescent="0.3">
      <c r="A7" s="165"/>
      <c r="B7" s="52" t="s">
        <v>6</v>
      </c>
      <c r="C7" s="52" t="s">
        <v>5</v>
      </c>
      <c r="D7" s="52" t="s">
        <v>450</v>
      </c>
      <c r="E7" s="53" t="s">
        <v>45</v>
      </c>
      <c r="F7" s="52" t="s">
        <v>140</v>
      </c>
      <c r="G7" s="53" t="s">
        <v>141</v>
      </c>
      <c r="H7" s="53" t="s">
        <v>52</v>
      </c>
      <c r="I7" s="53" t="s">
        <v>56</v>
      </c>
      <c r="J7" s="54" t="s">
        <v>144</v>
      </c>
      <c r="K7" s="54" t="s">
        <v>0</v>
      </c>
      <c r="L7" s="54" t="s">
        <v>116</v>
      </c>
      <c r="M7" s="54" t="s">
        <v>1</v>
      </c>
      <c r="N7" s="54" t="s">
        <v>345</v>
      </c>
      <c r="O7" s="52" t="s">
        <v>2</v>
      </c>
      <c r="P7" s="44" t="s">
        <v>3</v>
      </c>
      <c r="Q7" s="52" t="s">
        <v>48</v>
      </c>
      <c r="R7" s="52" t="s">
        <v>49</v>
      </c>
      <c r="S7" s="52" t="s">
        <v>359</v>
      </c>
      <c r="T7" s="52" t="s">
        <v>360</v>
      </c>
      <c r="U7" s="52" t="s">
        <v>50</v>
      </c>
      <c r="V7" s="159" t="s">
        <v>50</v>
      </c>
      <c r="W7" s="160"/>
      <c r="X7" s="153"/>
      <c r="Y7" s="154"/>
      <c r="Z7" s="8" t="s">
        <v>551</v>
      </c>
      <c r="AA7" s="8" t="s">
        <v>552</v>
      </c>
      <c r="AB7" s="8" t="s">
        <v>553</v>
      </c>
    </row>
    <row r="8" spans="1:31" ht="21.75" customHeight="1" x14ac:dyDescent="0.3">
      <c r="A8" s="55" t="s">
        <v>251</v>
      </c>
      <c r="B8" s="55"/>
      <c r="C8" s="55">
        <f>SUBTOTAL(3,E10:E232)</f>
        <v>176</v>
      </c>
      <c r="D8" s="55"/>
      <c r="E8" s="56"/>
      <c r="F8" s="55"/>
      <c r="G8" s="56"/>
      <c r="H8" s="56"/>
      <c r="I8" s="56"/>
      <c r="J8" s="57">
        <f t="shared" ref="J8:O8" si="0">SUBTOTAL(109,J10:J232)</f>
        <v>14210101</v>
      </c>
      <c r="K8" s="57">
        <f t="shared" si="0"/>
        <v>3575874</v>
      </c>
      <c r="L8" s="57">
        <f t="shared" si="0"/>
        <v>3250859</v>
      </c>
      <c r="M8" s="57">
        <f t="shared" si="0"/>
        <v>2516721</v>
      </c>
      <c r="N8" s="57">
        <f t="shared" si="0"/>
        <v>4838647</v>
      </c>
      <c r="O8" s="57">
        <f t="shared" si="0"/>
        <v>28000</v>
      </c>
      <c r="P8" s="48"/>
      <c r="Q8" s="48"/>
      <c r="R8" s="48"/>
      <c r="S8" s="48">
        <f>SUBTOTAL(103,S10:S232)</f>
        <v>12</v>
      </c>
      <c r="T8" s="48" t="s">
        <v>374</v>
      </c>
      <c r="U8" s="48"/>
      <c r="V8" s="157"/>
      <c r="W8" s="158"/>
      <c r="X8" s="157"/>
      <c r="Y8" s="158"/>
    </row>
    <row r="9" spans="1:31" ht="21.75" hidden="1" customHeight="1" x14ac:dyDescent="0.3">
      <c r="A9" s="58" t="s">
        <v>145</v>
      </c>
      <c r="B9" s="58"/>
      <c r="C9" s="50">
        <f>SUBTOTAL(3,E10:E23)</f>
        <v>13</v>
      </c>
      <c r="D9" s="50"/>
      <c r="E9" s="51"/>
      <c r="F9" s="50"/>
      <c r="G9" s="51"/>
      <c r="H9" s="51"/>
      <c r="I9" s="51"/>
      <c r="J9" s="59">
        <f>SUBTOTAL(109,J10:J23)</f>
        <v>886147</v>
      </c>
      <c r="K9" s="59">
        <f t="shared" ref="K9:O9" si="1">SUBTOTAL(109,K10:K23)</f>
        <v>110858</v>
      </c>
      <c r="L9" s="59">
        <f t="shared" si="1"/>
        <v>163141</v>
      </c>
      <c r="M9" s="59">
        <f t="shared" si="1"/>
        <v>197832</v>
      </c>
      <c r="N9" s="59">
        <f t="shared" si="1"/>
        <v>393316</v>
      </c>
      <c r="O9" s="59">
        <f t="shared" si="1"/>
        <v>21000</v>
      </c>
      <c r="P9" s="43"/>
      <c r="Q9" s="43"/>
      <c r="R9" s="43"/>
      <c r="S9" s="43"/>
      <c r="T9" s="43"/>
      <c r="U9" s="43"/>
      <c r="V9" s="155"/>
      <c r="W9" s="156"/>
      <c r="X9" s="155"/>
      <c r="Y9" s="156"/>
    </row>
    <row r="10" spans="1:31" ht="21.75" customHeight="1" x14ac:dyDescent="0.3">
      <c r="A10" s="37" t="s">
        <v>125</v>
      </c>
      <c r="B10" s="30" t="s">
        <v>126</v>
      </c>
      <c r="C10" s="23" t="s">
        <v>130</v>
      </c>
      <c r="D10" s="23" t="s">
        <v>451</v>
      </c>
      <c r="E10" s="6">
        <v>2003</v>
      </c>
      <c r="F10" s="4" t="s">
        <v>15</v>
      </c>
      <c r="G10" s="6">
        <v>5</v>
      </c>
      <c r="H10" s="6" t="s">
        <v>375</v>
      </c>
      <c r="I10" s="3" t="s">
        <v>413</v>
      </c>
      <c r="J10" s="25">
        <f t="shared" ref="J10:J31" si="2">SUM(K10:O10)</f>
        <v>40000</v>
      </c>
      <c r="K10" s="26"/>
      <c r="L10" s="26"/>
      <c r="M10" s="26"/>
      <c r="N10" s="26">
        <v>34000</v>
      </c>
      <c r="O10" s="26">
        <v>6000</v>
      </c>
      <c r="P10" s="3"/>
      <c r="Q10" s="3"/>
      <c r="R10" s="3"/>
      <c r="S10" s="3"/>
      <c r="T10" s="3"/>
      <c r="U10" s="3" t="s">
        <v>425</v>
      </c>
      <c r="V10" s="161"/>
      <c r="W10" s="162"/>
      <c r="X10" s="161"/>
      <c r="Y10" s="162"/>
      <c r="AE10" s="8" t="s">
        <v>550</v>
      </c>
    </row>
    <row r="11" spans="1:31" ht="21.75" customHeight="1" x14ac:dyDescent="0.3">
      <c r="A11" s="38"/>
      <c r="B11" s="28"/>
      <c r="C11" s="23" t="s">
        <v>131</v>
      </c>
      <c r="D11" s="23" t="s">
        <v>451</v>
      </c>
      <c r="E11" s="6">
        <v>2016</v>
      </c>
      <c r="F11" s="4" t="s">
        <v>15</v>
      </c>
      <c r="G11" s="6">
        <v>7.5</v>
      </c>
      <c r="H11" s="6" t="s">
        <v>350</v>
      </c>
      <c r="I11" s="3" t="s">
        <v>114</v>
      </c>
      <c r="J11" s="25">
        <f t="shared" si="2"/>
        <v>49579</v>
      </c>
      <c r="K11" s="26"/>
      <c r="L11" s="26">
        <v>39663</v>
      </c>
      <c r="M11" s="26"/>
      <c r="N11" s="26">
        <v>9916</v>
      </c>
      <c r="O11" s="26"/>
      <c r="P11" s="3" t="s">
        <v>39</v>
      </c>
      <c r="Q11" s="3"/>
      <c r="R11" s="3"/>
      <c r="S11" s="3"/>
      <c r="T11" s="3"/>
      <c r="U11" s="3" t="s">
        <v>774</v>
      </c>
      <c r="V11" s="161"/>
      <c r="W11" s="162"/>
      <c r="X11" s="161"/>
      <c r="Y11" s="162"/>
    </row>
    <row r="12" spans="1:31" ht="21.75" customHeight="1" x14ac:dyDescent="0.3">
      <c r="A12" s="38"/>
      <c r="B12" s="31" t="s">
        <v>127</v>
      </c>
      <c r="C12" s="23" t="s">
        <v>132</v>
      </c>
      <c r="D12" s="23" t="s">
        <v>451</v>
      </c>
      <c r="E12" s="6">
        <v>2005</v>
      </c>
      <c r="F12" s="4" t="s">
        <v>15</v>
      </c>
      <c r="G12" s="6">
        <v>5</v>
      </c>
      <c r="H12" s="6" t="s">
        <v>347</v>
      </c>
      <c r="I12" s="3" t="s">
        <v>387</v>
      </c>
      <c r="J12" s="25">
        <f t="shared" si="2"/>
        <v>40000</v>
      </c>
      <c r="K12" s="26"/>
      <c r="L12" s="26"/>
      <c r="M12" s="26"/>
      <c r="N12" s="26">
        <v>34000</v>
      </c>
      <c r="O12" s="26">
        <v>6000</v>
      </c>
      <c r="P12" s="3"/>
      <c r="Q12" s="3"/>
      <c r="R12" s="3"/>
      <c r="S12" s="3"/>
      <c r="T12" s="3"/>
      <c r="U12" s="3" t="s">
        <v>143</v>
      </c>
      <c r="V12" s="161"/>
      <c r="W12" s="162"/>
      <c r="X12" s="161"/>
      <c r="Y12" s="162"/>
    </row>
    <row r="13" spans="1:31" ht="21.75" customHeight="1" x14ac:dyDescent="0.3">
      <c r="A13" s="38"/>
      <c r="B13" s="28"/>
      <c r="C13" s="23" t="s">
        <v>133</v>
      </c>
      <c r="D13" s="23" t="s">
        <v>451</v>
      </c>
      <c r="E13" s="6">
        <v>2013</v>
      </c>
      <c r="F13" s="4" t="s">
        <v>15</v>
      </c>
      <c r="G13" s="6">
        <v>7.5</v>
      </c>
      <c r="H13" s="6" t="s">
        <v>376</v>
      </c>
      <c r="I13" s="3" t="s">
        <v>413</v>
      </c>
      <c r="J13" s="25">
        <f t="shared" si="2"/>
        <v>45000</v>
      </c>
      <c r="K13" s="26">
        <v>36000</v>
      </c>
      <c r="L13" s="26"/>
      <c r="M13" s="26"/>
      <c r="N13" s="26"/>
      <c r="O13" s="26">
        <v>9000</v>
      </c>
      <c r="P13" s="3"/>
      <c r="Q13" s="3"/>
      <c r="R13" s="3"/>
      <c r="S13" s="3"/>
      <c r="T13" s="3"/>
      <c r="U13" s="3" t="s">
        <v>143</v>
      </c>
      <c r="V13" s="161"/>
      <c r="W13" s="162"/>
      <c r="X13" s="161"/>
      <c r="Y13" s="162"/>
    </row>
    <row r="14" spans="1:31" ht="21.75" customHeight="1" x14ac:dyDescent="0.3">
      <c r="A14" s="38"/>
      <c r="B14" s="31" t="s">
        <v>128</v>
      </c>
      <c r="C14" s="23" t="s">
        <v>134</v>
      </c>
      <c r="D14" s="23" t="s">
        <v>454</v>
      </c>
      <c r="E14" s="6">
        <v>2020</v>
      </c>
      <c r="F14" s="4" t="s">
        <v>15</v>
      </c>
      <c r="G14" s="6">
        <v>10</v>
      </c>
      <c r="H14" s="3" t="s">
        <v>53</v>
      </c>
      <c r="I14" s="3" t="s">
        <v>337</v>
      </c>
      <c r="J14" s="25">
        <f t="shared" si="2"/>
        <v>108180</v>
      </c>
      <c r="K14" s="26"/>
      <c r="L14" s="26"/>
      <c r="M14" s="26"/>
      <c r="N14" s="26">
        <v>108180</v>
      </c>
      <c r="O14" s="26"/>
      <c r="P14" s="3" t="s">
        <v>345</v>
      </c>
      <c r="Q14" s="3"/>
      <c r="R14" s="3"/>
      <c r="S14" s="3" t="s">
        <v>370</v>
      </c>
      <c r="T14" s="3" t="s">
        <v>373</v>
      </c>
      <c r="U14" s="3" t="s">
        <v>143</v>
      </c>
      <c r="V14" s="161"/>
      <c r="W14" s="162"/>
      <c r="X14" s="161"/>
      <c r="Y14" s="162"/>
    </row>
    <row r="15" spans="1:31" ht="21.75" customHeight="1" x14ac:dyDescent="0.3">
      <c r="A15" s="38"/>
      <c r="B15" s="31"/>
      <c r="C15" s="23" t="s">
        <v>132</v>
      </c>
      <c r="D15" s="23" t="s">
        <v>451</v>
      </c>
      <c r="E15" s="6">
        <v>2016</v>
      </c>
      <c r="F15" s="4" t="s">
        <v>15</v>
      </c>
      <c r="G15" s="6">
        <v>7.5</v>
      </c>
      <c r="H15" s="6" t="s">
        <v>343</v>
      </c>
      <c r="I15" s="6" t="s">
        <v>435</v>
      </c>
      <c r="J15" s="25">
        <f t="shared" si="2"/>
        <v>48620</v>
      </c>
      <c r="K15" s="26"/>
      <c r="L15" s="26">
        <v>38896</v>
      </c>
      <c r="M15" s="26"/>
      <c r="N15" s="26">
        <v>9724</v>
      </c>
      <c r="O15" s="26"/>
      <c r="P15" s="3" t="s">
        <v>344</v>
      </c>
      <c r="Q15" s="3"/>
      <c r="R15" s="3"/>
      <c r="S15" s="3"/>
      <c r="T15" s="3"/>
      <c r="U15" s="3" t="s">
        <v>775</v>
      </c>
      <c r="V15" s="161"/>
      <c r="W15" s="162"/>
      <c r="X15" s="161"/>
      <c r="Y15" s="162"/>
    </row>
    <row r="16" spans="1:31" ht="21.75" customHeight="1" x14ac:dyDescent="0.3">
      <c r="A16" s="38"/>
      <c r="B16" s="31"/>
      <c r="C16" s="23" t="s">
        <v>134</v>
      </c>
      <c r="D16" s="23" t="s">
        <v>451</v>
      </c>
      <c r="E16" s="6">
        <v>2017</v>
      </c>
      <c r="F16" s="4" t="s">
        <v>15</v>
      </c>
      <c r="G16" s="6">
        <v>7.5</v>
      </c>
      <c r="H16" s="6" t="s">
        <v>347</v>
      </c>
      <c r="I16" s="3" t="s">
        <v>387</v>
      </c>
      <c r="J16" s="25">
        <f t="shared" si="2"/>
        <v>55555</v>
      </c>
      <c r="K16" s="26"/>
      <c r="L16" s="26">
        <v>44444</v>
      </c>
      <c r="M16" s="26"/>
      <c r="N16" s="26">
        <v>11111</v>
      </c>
      <c r="O16" s="26"/>
      <c r="P16" s="3" t="s">
        <v>344</v>
      </c>
      <c r="Q16" s="3"/>
      <c r="R16" s="3"/>
      <c r="S16" s="3"/>
      <c r="T16" s="3"/>
      <c r="U16" s="3" t="s">
        <v>521</v>
      </c>
      <c r="V16" s="161" t="s">
        <v>522</v>
      </c>
      <c r="W16" s="162"/>
      <c r="X16" s="161"/>
      <c r="Y16" s="162"/>
    </row>
    <row r="17" spans="1:28" ht="21.75" customHeight="1" x14ac:dyDescent="0.3">
      <c r="A17" s="38"/>
      <c r="B17" s="31"/>
      <c r="C17" s="23" t="s">
        <v>742</v>
      </c>
      <c r="D17" s="23" t="s">
        <v>743</v>
      </c>
      <c r="E17" s="6">
        <v>2023</v>
      </c>
      <c r="F17" s="4" t="s">
        <v>14</v>
      </c>
      <c r="G17" s="6">
        <v>10</v>
      </c>
      <c r="H17" s="6" t="s">
        <v>744</v>
      </c>
      <c r="I17" s="3" t="s">
        <v>745</v>
      </c>
      <c r="J17" s="25">
        <f t="shared" si="2"/>
        <v>110810</v>
      </c>
      <c r="K17" s="26"/>
      <c r="L17" s="26"/>
      <c r="M17" s="26">
        <v>88648</v>
      </c>
      <c r="N17" s="26">
        <v>22162</v>
      </c>
      <c r="O17" s="26"/>
      <c r="P17" s="3" t="s">
        <v>1</v>
      </c>
      <c r="Q17" s="3"/>
      <c r="R17" s="3"/>
      <c r="S17" s="3"/>
      <c r="T17" s="3"/>
      <c r="U17" s="3" t="s">
        <v>748</v>
      </c>
      <c r="V17" s="130"/>
      <c r="W17" s="131"/>
      <c r="X17" s="130"/>
      <c r="Y17" s="131"/>
      <c r="Z17" s="8" t="s">
        <v>749</v>
      </c>
      <c r="AA17" s="8" t="s">
        <v>750</v>
      </c>
      <c r="AB17" s="8" t="s">
        <v>751</v>
      </c>
    </row>
    <row r="18" spans="1:28" ht="21.75" hidden="1" customHeight="1" x14ac:dyDescent="0.3">
      <c r="A18" s="38"/>
      <c r="B18" s="28"/>
      <c r="C18" s="81" t="s">
        <v>135</v>
      </c>
      <c r="D18" s="81" t="s">
        <v>741</v>
      </c>
      <c r="E18" s="135"/>
      <c r="F18" s="136"/>
      <c r="G18" s="135"/>
      <c r="H18" s="135" t="s">
        <v>347</v>
      </c>
      <c r="I18" s="82" t="s">
        <v>387</v>
      </c>
      <c r="J18" s="83">
        <f t="shared" si="2"/>
        <v>55555</v>
      </c>
      <c r="K18" s="137"/>
      <c r="L18" s="137">
        <v>44444</v>
      </c>
      <c r="M18" s="137"/>
      <c r="N18" s="137">
        <v>11111</v>
      </c>
      <c r="O18" s="137"/>
      <c r="P18" s="82" t="s">
        <v>344</v>
      </c>
      <c r="Q18" s="82"/>
      <c r="R18" s="82"/>
      <c r="S18" s="82"/>
      <c r="T18" s="82"/>
      <c r="U18" s="82" t="s">
        <v>740</v>
      </c>
      <c r="V18" s="163" t="s">
        <v>739</v>
      </c>
      <c r="W18" s="164"/>
      <c r="X18" s="163"/>
      <c r="Y18" s="164"/>
    </row>
    <row r="19" spans="1:28" ht="21.75" customHeight="1" x14ac:dyDescent="0.3">
      <c r="A19" s="38"/>
      <c r="B19" s="31" t="s">
        <v>129</v>
      </c>
      <c r="C19" s="23" t="s">
        <v>136</v>
      </c>
      <c r="D19" s="23" t="s">
        <v>451</v>
      </c>
      <c r="E19" s="6">
        <v>2013</v>
      </c>
      <c r="F19" s="4" t="s">
        <v>15</v>
      </c>
      <c r="G19" s="6">
        <v>7.5</v>
      </c>
      <c r="H19" s="6" t="s">
        <v>376</v>
      </c>
      <c r="I19" s="3" t="s">
        <v>413</v>
      </c>
      <c r="J19" s="25">
        <f t="shared" si="2"/>
        <v>44350</v>
      </c>
      <c r="K19" s="26">
        <v>35480</v>
      </c>
      <c r="L19" s="26"/>
      <c r="M19" s="26"/>
      <c r="N19" s="26">
        <v>8870</v>
      </c>
      <c r="O19" s="26"/>
      <c r="P19" s="3"/>
      <c r="Q19" s="3"/>
      <c r="R19" s="3"/>
      <c r="S19" s="3"/>
      <c r="T19" s="3"/>
      <c r="U19" s="3" t="s">
        <v>143</v>
      </c>
      <c r="V19" s="161"/>
      <c r="W19" s="162"/>
      <c r="X19" s="161"/>
      <c r="Y19" s="162"/>
    </row>
    <row r="20" spans="1:28" ht="21.75" customHeight="1" x14ac:dyDescent="0.3">
      <c r="A20" s="38"/>
      <c r="B20" s="31"/>
      <c r="C20" s="23" t="s">
        <v>137</v>
      </c>
      <c r="D20" s="23" t="s">
        <v>451</v>
      </c>
      <c r="E20" s="6">
        <v>2015</v>
      </c>
      <c r="F20" s="4" t="s">
        <v>15</v>
      </c>
      <c r="G20" s="6">
        <v>7.5</v>
      </c>
      <c r="H20" s="3" t="s">
        <v>53</v>
      </c>
      <c r="I20" s="3" t="s">
        <v>337</v>
      </c>
      <c r="J20" s="25">
        <f t="shared" si="2"/>
        <v>49222</v>
      </c>
      <c r="K20" s="26">
        <v>39378</v>
      </c>
      <c r="L20" s="26"/>
      <c r="M20" s="26"/>
      <c r="N20" s="26">
        <v>9844</v>
      </c>
      <c r="O20" s="26"/>
      <c r="P20" s="3"/>
      <c r="Q20" s="3"/>
      <c r="R20" s="3"/>
      <c r="S20" s="3"/>
      <c r="T20" s="3"/>
      <c r="U20" s="3" t="s">
        <v>693</v>
      </c>
      <c r="V20" s="161" t="s">
        <v>694</v>
      </c>
      <c r="W20" s="162"/>
      <c r="X20" s="161"/>
      <c r="Y20" s="162"/>
    </row>
    <row r="21" spans="1:28" ht="21.75" customHeight="1" x14ac:dyDescent="0.3">
      <c r="A21" s="38"/>
      <c r="B21" s="31"/>
      <c r="C21" s="23" t="s">
        <v>137</v>
      </c>
      <c r="D21" s="23" t="s">
        <v>492</v>
      </c>
      <c r="E21" s="6">
        <v>2021</v>
      </c>
      <c r="F21" s="4" t="s">
        <v>493</v>
      </c>
      <c r="G21" s="6">
        <v>15</v>
      </c>
      <c r="H21" s="3" t="s">
        <v>434</v>
      </c>
      <c r="I21" s="3" t="s">
        <v>494</v>
      </c>
      <c r="J21" s="25">
        <f t="shared" si="2"/>
        <v>136480</v>
      </c>
      <c r="K21" s="26"/>
      <c r="L21" s="26"/>
      <c r="M21" s="26">
        <v>109184</v>
      </c>
      <c r="N21" s="26">
        <v>27296</v>
      </c>
      <c r="O21" s="26"/>
      <c r="P21" s="3" t="s">
        <v>537</v>
      </c>
      <c r="Q21" s="3"/>
      <c r="R21" s="3"/>
      <c r="S21" s="3"/>
      <c r="T21" s="3"/>
      <c r="U21" s="3" t="s">
        <v>519</v>
      </c>
      <c r="V21" s="67"/>
      <c r="W21" s="68"/>
      <c r="X21" s="141" t="s">
        <v>536</v>
      </c>
      <c r="Y21" s="68"/>
      <c r="Z21" s="8" t="s">
        <v>554</v>
      </c>
      <c r="AA21" s="8" t="s">
        <v>769</v>
      </c>
      <c r="AB21" s="8" t="s">
        <v>770</v>
      </c>
    </row>
    <row r="22" spans="1:28" ht="21.75" customHeight="1" x14ac:dyDescent="0.3">
      <c r="A22" s="38"/>
      <c r="B22" s="31"/>
      <c r="C22" s="23" t="s">
        <v>138</v>
      </c>
      <c r="D22" s="23" t="s">
        <v>454</v>
      </c>
      <c r="E22" s="6">
        <v>2020</v>
      </c>
      <c r="F22" s="4" t="s">
        <v>15</v>
      </c>
      <c r="G22" s="6">
        <v>10</v>
      </c>
      <c r="H22" s="3" t="s">
        <v>53</v>
      </c>
      <c r="I22" s="3" t="s">
        <v>337</v>
      </c>
      <c r="J22" s="25">
        <f t="shared" si="2"/>
        <v>108179</v>
      </c>
      <c r="K22" s="26"/>
      <c r="L22" s="26"/>
      <c r="M22" s="26"/>
      <c r="N22" s="26">
        <v>108179</v>
      </c>
      <c r="O22" s="26"/>
      <c r="P22" s="3" t="s">
        <v>345</v>
      </c>
      <c r="Q22" s="3"/>
      <c r="R22" s="3"/>
      <c r="S22" s="3" t="s">
        <v>364</v>
      </c>
      <c r="T22" s="3" t="s">
        <v>365</v>
      </c>
      <c r="U22" s="3" t="s">
        <v>143</v>
      </c>
      <c r="V22" s="161"/>
      <c r="W22" s="162"/>
      <c r="X22" s="161"/>
      <c r="Y22" s="162"/>
    </row>
    <row r="23" spans="1:28" ht="21.75" customHeight="1" x14ac:dyDescent="0.3">
      <c r="A23" s="39"/>
      <c r="B23" s="28"/>
      <c r="C23" s="23" t="s">
        <v>139</v>
      </c>
      <c r="D23" s="23" t="s">
        <v>451</v>
      </c>
      <c r="E23" s="6">
        <v>2017</v>
      </c>
      <c r="F23" s="4" t="s">
        <v>15</v>
      </c>
      <c r="G23" s="6">
        <v>7.5</v>
      </c>
      <c r="H23" s="3" t="s">
        <v>348</v>
      </c>
      <c r="I23" s="3" t="s">
        <v>113</v>
      </c>
      <c r="J23" s="25">
        <f t="shared" si="2"/>
        <v>50172</v>
      </c>
      <c r="K23" s="26"/>
      <c r="L23" s="26">
        <v>40138</v>
      </c>
      <c r="M23" s="26"/>
      <c r="N23" s="26">
        <v>10034</v>
      </c>
      <c r="O23" s="26"/>
      <c r="P23" s="3" t="s">
        <v>39</v>
      </c>
      <c r="Q23" s="3"/>
      <c r="R23" s="3"/>
      <c r="S23" s="3"/>
      <c r="T23" s="3"/>
      <c r="U23" s="3" t="s">
        <v>774</v>
      </c>
      <c r="V23" s="161"/>
      <c r="W23" s="162"/>
      <c r="X23" s="161"/>
      <c r="Y23" s="162"/>
    </row>
    <row r="24" spans="1:28" ht="21.75" hidden="1" customHeight="1" x14ac:dyDescent="0.3">
      <c r="A24" s="60" t="s">
        <v>145</v>
      </c>
      <c r="B24" s="60"/>
      <c r="C24" s="50">
        <f>SUBTOTAL(3,E25:E57)</f>
        <v>28</v>
      </c>
      <c r="D24" s="50"/>
      <c r="E24" s="51"/>
      <c r="F24" s="50"/>
      <c r="G24" s="51"/>
      <c r="H24" s="51"/>
      <c r="I24" s="51"/>
      <c r="J24" s="59">
        <f>SUBTOTAL(109,J25:J57)</f>
        <v>1662921</v>
      </c>
      <c r="K24" s="59">
        <f t="shared" ref="K24" si="3">SUBTOTAL(109,K25:K57)</f>
        <v>0</v>
      </c>
      <c r="L24" s="59">
        <f t="shared" ref="L24" si="4">SUBTOTAL(109,L25:L57)</f>
        <v>1140295</v>
      </c>
      <c r="M24" s="59">
        <f t="shared" ref="M24" si="5">SUBTOTAL(109,M25:M57)</f>
        <v>171248</v>
      </c>
      <c r="N24" s="59">
        <f t="shared" ref="N24" si="6">SUBTOTAL(109,N25:N57)</f>
        <v>350378</v>
      </c>
      <c r="O24" s="59">
        <f t="shared" ref="O24" si="7">SUBTOTAL(109,O25:O57)</f>
        <v>1000</v>
      </c>
      <c r="P24" s="43"/>
      <c r="Q24" s="43"/>
      <c r="R24" s="43"/>
      <c r="S24" s="43"/>
      <c r="T24" s="43"/>
      <c r="U24" s="43"/>
      <c r="V24" s="155"/>
      <c r="W24" s="156"/>
      <c r="X24" s="155"/>
      <c r="Y24" s="156"/>
    </row>
    <row r="25" spans="1:28" ht="21.75" customHeight="1" x14ac:dyDescent="0.3">
      <c r="A25" s="32" t="s">
        <v>43</v>
      </c>
      <c r="B25" s="30" t="s">
        <v>7</v>
      </c>
      <c r="C25" s="119" t="s">
        <v>18</v>
      </c>
      <c r="D25" s="23" t="s">
        <v>451</v>
      </c>
      <c r="E25" s="3">
        <v>2006</v>
      </c>
      <c r="F25" s="3" t="s">
        <v>15</v>
      </c>
      <c r="G25" s="3">
        <v>5</v>
      </c>
      <c r="H25" s="3" t="s">
        <v>430</v>
      </c>
      <c r="I25" s="3" t="s">
        <v>436</v>
      </c>
      <c r="J25" s="25">
        <f t="shared" si="2"/>
        <v>51000</v>
      </c>
      <c r="K25" s="25"/>
      <c r="L25" s="25">
        <v>25000</v>
      </c>
      <c r="M25" s="25"/>
      <c r="N25" s="25">
        <v>25000</v>
      </c>
      <c r="O25" s="25">
        <v>1000</v>
      </c>
      <c r="P25" s="3" t="s">
        <v>39</v>
      </c>
      <c r="Q25" s="3" t="s">
        <v>58</v>
      </c>
      <c r="R25" s="3" t="s">
        <v>59</v>
      </c>
      <c r="S25" s="3"/>
      <c r="T25" s="3"/>
      <c r="U25" s="3" t="s">
        <v>143</v>
      </c>
      <c r="V25" s="161" t="s">
        <v>463</v>
      </c>
      <c r="W25" s="162"/>
      <c r="X25" s="161"/>
      <c r="Y25" s="162"/>
    </row>
    <row r="26" spans="1:28" ht="21.75" customHeight="1" x14ac:dyDescent="0.3">
      <c r="A26" s="33"/>
      <c r="B26" s="31"/>
      <c r="C26" s="19" t="s">
        <v>662</v>
      </c>
      <c r="D26" s="23" t="s">
        <v>663</v>
      </c>
      <c r="E26" s="3">
        <v>2022</v>
      </c>
      <c r="F26" s="3" t="s">
        <v>664</v>
      </c>
      <c r="G26" s="3">
        <v>10</v>
      </c>
      <c r="H26" s="3" t="s">
        <v>665</v>
      </c>
      <c r="I26" s="3" t="s">
        <v>337</v>
      </c>
      <c r="J26" s="25">
        <f t="shared" si="2"/>
        <v>106000</v>
      </c>
      <c r="K26" s="25"/>
      <c r="L26" s="25"/>
      <c r="M26" s="25">
        <v>77064</v>
      </c>
      <c r="N26" s="25">
        <v>28936</v>
      </c>
      <c r="O26" s="25"/>
      <c r="P26" s="3" t="s">
        <v>666</v>
      </c>
      <c r="Q26" s="3" t="s">
        <v>667</v>
      </c>
      <c r="R26" s="3"/>
      <c r="S26" s="3"/>
      <c r="T26" s="3"/>
      <c r="U26" s="3" t="s">
        <v>668</v>
      </c>
      <c r="V26" s="104"/>
      <c r="W26" s="105"/>
      <c r="X26" s="142" t="s">
        <v>646</v>
      </c>
      <c r="Y26" s="105"/>
      <c r="Z26" s="8" t="s">
        <v>554</v>
      </c>
      <c r="AA26" s="8" t="s">
        <v>669</v>
      </c>
      <c r="AB26" s="8" t="s">
        <v>670</v>
      </c>
    </row>
    <row r="27" spans="1:28" ht="21.75" hidden="1" customHeight="1" x14ac:dyDescent="0.3">
      <c r="A27" s="33"/>
      <c r="B27" s="31"/>
      <c r="C27" s="81" t="s">
        <v>19</v>
      </c>
      <c r="D27" s="81" t="s">
        <v>334</v>
      </c>
      <c r="E27" s="82"/>
      <c r="F27" s="82"/>
      <c r="G27" s="82"/>
      <c r="H27" s="82" t="s">
        <v>54</v>
      </c>
      <c r="I27" s="82" t="s">
        <v>57</v>
      </c>
      <c r="J27" s="83">
        <f t="shared" si="2"/>
        <v>46000</v>
      </c>
      <c r="K27" s="83"/>
      <c r="L27" s="83">
        <v>23000</v>
      </c>
      <c r="M27" s="83"/>
      <c r="N27" s="83">
        <v>23000</v>
      </c>
      <c r="O27" s="83"/>
      <c r="P27" s="82" t="s">
        <v>39</v>
      </c>
      <c r="Q27" s="82" t="s">
        <v>60</v>
      </c>
      <c r="R27" s="82" t="s">
        <v>61</v>
      </c>
      <c r="S27" s="82"/>
      <c r="T27" s="82"/>
      <c r="U27" s="82" t="s">
        <v>702</v>
      </c>
      <c r="V27" s="163" t="s">
        <v>711</v>
      </c>
      <c r="W27" s="164"/>
      <c r="X27" s="163"/>
      <c r="Y27" s="164"/>
    </row>
    <row r="28" spans="1:28" ht="21.75" customHeight="1" x14ac:dyDescent="0.3">
      <c r="A28" s="118"/>
      <c r="B28" s="31"/>
      <c r="C28" s="23" t="s">
        <v>19</v>
      </c>
      <c r="D28" s="23" t="s">
        <v>712</v>
      </c>
      <c r="E28" s="3">
        <v>2023</v>
      </c>
      <c r="F28" s="3" t="s">
        <v>706</v>
      </c>
      <c r="G28" s="3">
        <v>10</v>
      </c>
      <c r="H28" s="3" t="s">
        <v>377</v>
      </c>
      <c r="I28" s="3" t="s">
        <v>337</v>
      </c>
      <c r="J28" s="25">
        <f t="shared" si="2"/>
        <v>117730</v>
      </c>
      <c r="K28" s="25"/>
      <c r="L28" s="25"/>
      <c r="M28" s="25">
        <v>94184</v>
      </c>
      <c r="N28" s="25">
        <v>23546</v>
      </c>
      <c r="O28" s="25"/>
      <c r="P28" s="3" t="s">
        <v>352</v>
      </c>
      <c r="Q28" s="3"/>
      <c r="R28" s="3"/>
      <c r="S28" s="3"/>
      <c r="T28" s="3"/>
      <c r="U28" s="3" t="s">
        <v>713</v>
      </c>
      <c r="V28" s="113"/>
      <c r="W28" s="114"/>
      <c r="X28" s="113"/>
      <c r="Y28" s="114"/>
      <c r="Z28" s="8" t="s">
        <v>717</v>
      </c>
      <c r="AA28" s="8" t="s">
        <v>718</v>
      </c>
    </row>
    <row r="29" spans="1:28" ht="21.75" customHeight="1" x14ac:dyDescent="0.3">
      <c r="A29" s="33"/>
      <c r="B29" s="31"/>
      <c r="C29" s="19" t="s">
        <v>20</v>
      </c>
      <c r="D29" s="23" t="s">
        <v>451</v>
      </c>
      <c r="E29" s="3">
        <v>2015</v>
      </c>
      <c r="F29" s="3" t="s">
        <v>15</v>
      </c>
      <c r="G29" s="3">
        <v>10</v>
      </c>
      <c r="H29" s="3" t="s">
        <v>53</v>
      </c>
      <c r="I29" s="3" t="s">
        <v>337</v>
      </c>
      <c r="J29" s="25">
        <f t="shared" si="2"/>
        <v>83075</v>
      </c>
      <c r="K29" s="25"/>
      <c r="L29" s="25">
        <v>66460</v>
      </c>
      <c r="M29" s="25"/>
      <c r="N29" s="25">
        <v>16615</v>
      </c>
      <c r="O29" s="25"/>
      <c r="P29" s="3" t="s">
        <v>39</v>
      </c>
      <c r="Q29" s="3" t="s">
        <v>80</v>
      </c>
      <c r="R29" s="3" t="s">
        <v>81</v>
      </c>
      <c r="S29" s="3"/>
      <c r="T29" s="3"/>
      <c r="U29" s="3" t="s">
        <v>143</v>
      </c>
      <c r="V29" s="161"/>
      <c r="W29" s="162"/>
      <c r="X29" s="161"/>
      <c r="Y29" s="162"/>
    </row>
    <row r="30" spans="1:28" ht="21.75" customHeight="1" x14ac:dyDescent="0.3">
      <c r="A30" s="33"/>
      <c r="B30" s="28"/>
      <c r="C30" s="23" t="s">
        <v>21</v>
      </c>
      <c r="D30" s="23" t="s">
        <v>451</v>
      </c>
      <c r="E30" s="3">
        <v>2016</v>
      </c>
      <c r="F30" s="3" t="s">
        <v>15</v>
      </c>
      <c r="G30" s="3">
        <v>7.5</v>
      </c>
      <c r="H30" s="3" t="s">
        <v>351</v>
      </c>
      <c r="I30" s="3" t="s">
        <v>115</v>
      </c>
      <c r="J30" s="25">
        <f t="shared" si="2"/>
        <v>48255</v>
      </c>
      <c r="K30" s="25"/>
      <c r="L30" s="25">
        <v>38604</v>
      </c>
      <c r="M30" s="25"/>
      <c r="N30" s="25">
        <v>9651</v>
      </c>
      <c r="O30" s="25"/>
      <c r="P30" s="3" t="s">
        <v>39</v>
      </c>
      <c r="Q30" s="3" t="s">
        <v>87</v>
      </c>
      <c r="R30" s="3" t="s">
        <v>88</v>
      </c>
      <c r="S30" s="3"/>
      <c r="T30" s="3"/>
      <c r="U30" s="3" t="s">
        <v>143</v>
      </c>
      <c r="V30" s="161"/>
      <c r="W30" s="162"/>
      <c r="X30" s="161"/>
      <c r="Y30" s="162"/>
    </row>
    <row r="31" spans="1:28" ht="21.75" customHeight="1" x14ac:dyDescent="0.3">
      <c r="A31" s="33"/>
      <c r="B31" s="31" t="s">
        <v>111</v>
      </c>
      <c r="C31" s="23" t="s">
        <v>22</v>
      </c>
      <c r="D31" s="23" t="s">
        <v>451</v>
      </c>
      <c r="E31" s="3">
        <v>2016</v>
      </c>
      <c r="F31" s="3" t="s">
        <v>15</v>
      </c>
      <c r="G31" s="3">
        <v>7.5</v>
      </c>
      <c r="H31" s="3" t="s">
        <v>351</v>
      </c>
      <c r="I31" s="3" t="s">
        <v>115</v>
      </c>
      <c r="J31" s="25">
        <f t="shared" si="2"/>
        <v>48255</v>
      </c>
      <c r="K31" s="25"/>
      <c r="L31" s="25">
        <v>38604</v>
      </c>
      <c r="M31" s="25"/>
      <c r="N31" s="25">
        <v>9651</v>
      </c>
      <c r="O31" s="25"/>
      <c r="P31" s="3" t="s">
        <v>39</v>
      </c>
      <c r="Q31" s="3" t="s">
        <v>89</v>
      </c>
      <c r="R31" s="3" t="s">
        <v>90</v>
      </c>
      <c r="S31" s="3"/>
      <c r="T31" s="3"/>
      <c r="U31" s="3" t="s">
        <v>143</v>
      </c>
      <c r="V31" s="161"/>
      <c r="W31" s="162"/>
      <c r="X31" s="161" t="s">
        <v>464</v>
      </c>
      <c r="Y31" s="162"/>
    </row>
    <row r="32" spans="1:28" ht="21.75" hidden="1" customHeight="1" x14ac:dyDescent="0.3">
      <c r="A32" s="33"/>
      <c r="B32" s="28"/>
      <c r="C32" s="72" t="s">
        <v>439</v>
      </c>
      <c r="D32" s="72" t="s">
        <v>514</v>
      </c>
      <c r="E32" s="73"/>
      <c r="F32" s="73"/>
      <c r="G32" s="73"/>
      <c r="H32" s="73"/>
      <c r="I32" s="73"/>
      <c r="J32" s="74">
        <f t="shared" ref="J32:J57" si="8">SUM(K32:O32)</f>
        <v>40000</v>
      </c>
      <c r="K32" s="74"/>
      <c r="L32" s="74"/>
      <c r="M32" s="74"/>
      <c r="N32" s="74">
        <v>34000</v>
      </c>
      <c r="O32" s="74">
        <v>6000</v>
      </c>
      <c r="P32" s="73" t="s">
        <v>345</v>
      </c>
      <c r="Q32" s="73"/>
      <c r="R32" s="73"/>
      <c r="S32" s="73"/>
      <c r="T32" s="73"/>
      <c r="U32" s="73" t="s">
        <v>334</v>
      </c>
      <c r="V32" s="169" t="s">
        <v>461</v>
      </c>
      <c r="W32" s="170"/>
      <c r="X32" s="181" t="s">
        <v>462</v>
      </c>
      <c r="Y32" s="182"/>
    </row>
    <row r="33" spans="1:28" ht="21.75" hidden="1" customHeight="1" x14ac:dyDescent="0.3">
      <c r="A33" s="33"/>
      <c r="B33" s="148" t="s">
        <v>8</v>
      </c>
      <c r="C33" s="81" t="s">
        <v>545</v>
      </c>
      <c r="D33" s="81" t="s">
        <v>546</v>
      </c>
      <c r="E33" s="82"/>
      <c r="F33" s="82"/>
      <c r="G33" s="82"/>
      <c r="H33" s="82"/>
      <c r="I33" s="82"/>
      <c r="J33" s="83">
        <f t="shared" si="8"/>
        <v>50000</v>
      </c>
      <c r="K33" s="83"/>
      <c r="L33" s="83">
        <v>40000</v>
      </c>
      <c r="M33" s="83"/>
      <c r="N33" s="83">
        <v>10000</v>
      </c>
      <c r="O33" s="83"/>
      <c r="P33" s="82" t="s">
        <v>39</v>
      </c>
      <c r="Q33" s="82"/>
      <c r="R33" s="82"/>
      <c r="S33" s="82"/>
      <c r="T33" s="82"/>
      <c r="U33" s="82" t="s">
        <v>548</v>
      </c>
      <c r="V33" s="167" t="s">
        <v>547</v>
      </c>
      <c r="W33" s="168"/>
      <c r="X33" s="167" t="s">
        <v>549</v>
      </c>
      <c r="Y33" s="168"/>
    </row>
    <row r="34" spans="1:28" ht="21.75" hidden="1" customHeight="1" x14ac:dyDescent="0.3">
      <c r="A34" s="33"/>
      <c r="B34" s="149"/>
      <c r="C34" s="81" t="s">
        <v>23</v>
      </c>
      <c r="D34" s="81" t="s">
        <v>702</v>
      </c>
      <c r="E34" s="82"/>
      <c r="F34" s="82"/>
      <c r="G34" s="82"/>
      <c r="H34" s="82"/>
      <c r="I34" s="82"/>
      <c r="J34" s="83"/>
      <c r="K34" s="83"/>
      <c r="L34" s="83"/>
      <c r="M34" s="83"/>
      <c r="N34" s="83"/>
      <c r="O34" s="83"/>
      <c r="P34" s="82"/>
      <c r="Q34" s="82"/>
      <c r="R34" s="82"/>
      <c r="S34" s="82"/>
      <c r="T34" s="82"/>
      <c r="U34" s="82" t="s">
        <v>693</v>
      </c>
      <c r="V34" s="116" t="s">
        <v>695</v>
      </c>
      <c r="W34" s="115"/>
      <c r="X34" s="116"/>
      <c r="Y34" s="117"/>
      <c r="Z34" s="8" t="s">
        <v>557</v>
      </c>
      <c r="AA34" s="8" t="s">
        <v>555</v>
      </c>
      <c r="AB34" s="8" t="s">
        <v>556</v>
      </c>
    </row>
    <row r="35" spans="1:28" ht="21.75" customHeight="1" x14ac:dyDescent="0.3">
      <c r="A35" s="33"/>
      <c r="B35" s="149"/>
      <c r="C35" s="23" t="s">
        <v>24</v>
      </c>
      <c r="D35" s="23" t="s">
        <v>451</v>
      </c>
      <c r="E35" s="3">
        <v>2013</v>
      </c>
      <c r="F35" s="3" t="s">
        <v>15</v>
      </c>
      <c r="G35" s="3">
        <v>7.5</v>
      </c>
      <c r="H35" s="3" t="s">
        <v>54</v>
      </c>
      <c r="I35" s="3" t="s">
        <v>57</v>
      </c>
      <c r="J35" s="25">
        <f t="shared" ref="J35:J52" si="9">SUM(K35:O35)</f>
        <v>44500</v>
      </c>
      <c r="K35" s="25"/>
      <c r="L35" s="25">
        <v>35600</v>
      </c>
      <c r="M35" s="25"/>
      <c r="N35" s="25">
        <v>8900</v>
      </c>
      <c r="O35" s="25"/>
      <c r="P35" s="3" t="s">
        <v>39</v>
      </c>
      <c r="Q35" s="3" t="s">
        <v>68</v>
      </c>
      <c r="R35" s="3" t="s">
        <v>69</v>
      </c>
      <c r="S35" s="3"/>
      <c r="T35" s="3"/>
      <c r="U35" s="3" t="s">
        <v>143</v>
      </c>
      <c r="V35" s="161"/>
      <c r="W35" s="162"/>
      <c r="X35" s="161" t="s">
        <v>458</v>
      </c>
      <c r="Y35" s="162"/>
    </row>
    <row r="36" spans="1:28" ht="21.75" customHeight="1" x14ac:dyDescent="0.3">
      <c r="A36" s="33"/>
      <c r="B36" s="149"/>
      <c r="C36" s="23" t="s">
        <v>25</v>
      </c>
      <c r="D36" s="23" t="s">
        <v>451</v>
      </c>
      <c r="E36" s="3">
        <v>2016</v>
      </c>
      <c r="F36" s="3" t="s">
        <v>15</v>
      </c>
      <c r="G36" s="3">
        <v>7.5</v>
      </c>
      <c r="H36" s="3" t="s">
        <v>351</v>
      </c>
      <c r="I36" s="3" t="s">
        <v>115</v>
      </c>
      <c r="J36" s="25">
        <f t="shared" si="9"/>
        <v>48255</v>
      </c>
      <c r="K36" s="25"/>
      <c r="L36" s="25">
        <v>38604</v>
      </c>
      <c r="M36" s="25"/>
      <c r="N36" s="25">
        <v>9651</v>
      </c>
      <c r="O36" s="25"/>
      <c r="P36" s="3" t="s">
        <v>39</v>
      </c>
      <c r="Q36" s="3" t="s">
        <v>91</v>
      </c>
      <c r="R36" s="3" t="s">
        <v>92</v>
      </c>
      <c r="S36" s="3"/>
      <c r="T36" s="3"/>
      <c r="U36" s="3" t="s">
        <v>143</v>
      </c>
      <c r="V36" s="161"/>
      <c r="W36" s="162"/>
      <c r="X36" s="161"/>
      <c r="Y36" s="162"/>
    </row>
    <row r="37" spans="1:28" ht="21.75" customHeight="1" x14ac:dyDescent="0.3">
      <c r="A37" s="33"/>
      <c r="B37" s="150"/>
      <c r="C37" s="23" t="s">
        <v>26</v>
      </c>
      <c r="D37" s="23" t="s">
        <v>451</v>
      </c>
      <c r="E37" s="3">
        <v>2016</v>
      </c>
      <c r="F37" s="3" t="s">
        <v>15</v>
      </c>
      <c r="G37" s="3">
        <v>7.5</v>
      </c>
      <c r="H37" s="3" t="s">
        <v>351</v>
      </c>
      <c r="I37" s="3" t="s">
        <v>115</v>
      </c>
      <c r="J37" s="25">
        <f t="shared" si="9"/>
        <v>48255</v>
      </c>
      <c r="K37" s="25"/>
      <c r="L37" s="25">
        <v>38604</v>
      </c>
      <c r="M37" s="25"/>
      <c r="N37" s="25">
        <v>9651</v>
      </c>
      <c r="O37" s="25"/>
      <c r="P37" s="3" t="s">
        <v>39</v>
      </c>
      <c r="Q37" s="3" t="s">
        <v>96</v>
      </c>
      <c r="R37" s="3" t="s">
        <v>97</v>
      </c>
      <c r="S37" s="3"/>
      <c r="T37" s="3"/>
      <c r="U37" s="3" t="s">
        <v>143</v>
      </c>
      <c r="V37" s="161"/>
      <c r="W37" s="162"/>
      <c r="X37" s="161"/>
      <c r="Y37" s="162"/>
    </row>
    <row r="38" spans="1:28" ht="21.75" customHeight="1" x14ac:dyDescent="0.3">
      <c r="A38" s="33"/>
      <c r="B38" s="31" t="s">
        <v>9</v>
      </c>
      <c r="C38" s="23" t="s">
        <v>27</v>
      </c>
      <c r="D38" s="23" t="s">
        <v>451</v>
      </c>
      <c r="E38" s="3">
        <v>2012</v>
      </c>
      <c r="F38" s="3" t="s">
        <v>15</v>
      </c>
      <c r="G38" s="3">
        <v>7.5</v>
      </c>
      <c r="H38" s="3" t="s">
        <v>53</v>
      </c>
      <c r="I38" s="3" t="s">
        <v>337</v>
      </c>
      <c r="J38" s="25">
        <f t="shared" si="9"/>
        <v>44134</v>
      </c>
      <c r="K38" s="25"/>
      <c r="L38" s="25">
        <v>35307</v>
      </c>
      <c r="M38" s="25"/>
      <c r="N38" s="25">
        <v>8827</v>
      </c>
      <c r="O38" s="25"/>
      <c r="P38" s="3" t="s">
        <v>39</v>
      </c>
      <c r="Q38" s="3" t="s">
        <v>62</v>
      </c>
      <c r="R38" s="3" t="s">
        <v>63</v>
      </c>
      <c r="S38" s="3"/>
      <c r="T38" s="3"/>
      <c r="U38" s="3" t="s">
        <v>520</v>
      </c>
      <c r="V38" s="171" t="s">
        <v>776</v>
      </c>
      <c r="W38" s="172"/>
      <c r="X38" s="161" t="s">
        <v>459</v>
      </c>
      <c r="Y38" s="162"/>
    </row>
    <row r="39" spans="1:28" ht="21.75" customHeight="1" x14ac:dyDescent="0.3">
      <c r="A39" s="33"/>
      <c r="B39" s="28"/>
      <c r="C39" s="23" t="s">
        <v>28</v>
      </c>
      <c r="D39" s="23" t="s">
        <v>451</v>
      </c>
      <c r="E39" s="3">
        <v>2015</v>
      </c>
      <c r="F39" s="3" t="s">
        <v>15</v>
      </c>
      <c r="G39" s="3">
        <v>10</v>
      </c>
      <c r="H39" s="3" t="s">
        <v>53</v>
      </c>
      <c r="I39" s="3" t="s">
        <v>337</v>
      </c>
      <c r="J39" s="25">
        <f t="shared" si="9"/>
        <v>83750</v>
      </c>
      <c r="K39" s="25"/>
      <c r="L39" s="25">
        <v>67000</v>
      </c>
      <c r="M39" s="25"/>
      <c r="N39" s="25">
        <v>16750</v>
      </c>
      <c r="O39" s="25"/>
      <c r="P39" s="3" t="s">
        <v>39</v>
      </c>
      <c r="Q39" s="3" t="s">
        <v>62</v>
      </c>
      <c r="R39" s="3" t="s">
        <v>63</v>
      </c>
      <c r="S39" s="3"/>
      <c r="T39" s="3"/>
      <c r="U39" s="3" t="s">
        <v>520</v>
      </c>
      <c r="V39" s="161" t="s">
        <v>777</v>
      </c>
      <c r="W39" s="162"/>
      <c r="X39" s="161"/>
      <c r="Y39" s="162"/>
    </row>
    <row r="40" spans="1:28" ht="21.75" customHeight="1" x14ac:dyDescent="0.3">
      <c r="A40" s="33"/>
      <c r="B40" s="31" t="s">
        <v>10</v>
      </c>
      <c r="C40" s="23" t="s">
        <v>29</v>
      </c>
      <c r="D40" s="23" t="s">
        <v>451</v>
      </c>
      <c r="E40" s="3">
        <v>2012</v>
      </c>
      <c r="F40" s="3" t="s">
        <v>15</v>
      </c>
      <c r="G40" s="3">
        <v>7.5</v>
      </c>
      <c r="H40" s="3" t="s">
        <v>54</v>
      </c>
      <c r="I40" s="3" t="s">
        <v>57</v>
      </c>
      <c r="J40" s="25">
        <f t="shared" si="9"/>
        <v>44400</v>
      </c>
      <c r="K40" s="25"/>
      <c r="L40" s="25">
        <v>35520</v>
      </c>
      <c r="M40" s="25"/>
      <c r="N40" s="25">
        <v>8880</v>
      </c>
      <c r="O40" s="25"/>
      <c r="P40" s="3" t="s">
        <v>39</v>
      </c>
      <c r="Q40" s="3" t="s">
        <v>64</v>
      </c>
      <c r="R40" s="3" t="s">
        <v>65</v>
      </c>
      <c r="S40" s="3"/>
      <c r="T40" s="3"/>
      <c r="U40" s="3" t="s">
        <v>143</v>
      </c>
      <c r="V40" s="161"/>
      <c r="W40" s="162"/>
      <c r="X40" s="161"/>
      <c r="Y40" s="162"/>
    </row>
    <row r="41" spans="1:28" ht="21.75" customHeight="1" x14ac:dyDescent="0.3">
      <c r="A41" s="33"/>
      <c r="B41" s="31"/>
      <c r="C41" s="23" t="s">
        <v>30</v>
      </c>
      <c r="D41" s="23" t="s">
        <v>451</v>
      </c>
      <c r="E41" s="3">
        <v>2015</v>
      </c>
      <c r="F41" s="3" t="s">
        <v>15</v>
      </c>
      <c r="G41" s="3">
        <v>7.5</v>
      </c>
      <c r="H41" s="3" t="s">
        <v>53</v>
      </c>
      <c r="I41" s="3" t="s">
        <v>337</v>
      </c>
      <c r="J41" s="25">
        <f t="shared" si="9"/>
        <v>49222</v>
      </c>
      <c r="K41" s="25"/>
      <c r="L41" s="25">
        <v>39378</v>
      </c>
      <c r="M41" s="25"/>
      <c r="N41" s="25">
        <v>9844</v>
      </c>
      <c r="O41" s="25"/>
      <c r="P41" s="3" t="s">
        <v>39</v>
      </c>
      <c r="Q41" s="3" t="s">
        <v>78</v>
      </c>
      <c r="R41" s="3" t="s">
        <v>79</v>
      </c>
      <c r="S41" s="3"/>
      <c r="T41" s="3"/>
      <c r="U41" s="3" t="s">
        <v>143</v>
      </c>
      <c r="V41" s="161"/>
      <c r="W41" s="162"/>
      <c r="X41" s="161"/>
      <c r="Y41" s="162"/>
    </row>
    <row r="42" spans="1:28" ht="21.75" customHeight="1" x14ac:dyDescent="0.3">
      <c r="A42" s="33"/>
      <c r="B42" s="31"/>
      <c r="C42" s="23" t="s">
        <v>93</v>
      </c>
      <c r="D42" s="23" t="s">
        <v>451</v>
      </c>
      <c r="E42" s="3">
        <v>2016</v>
      </c>
      <c r="F42" s="3" t="s">
        <v>15</v>
      </c>
      <c r="G42" s="3">
        <v>7.5</v>
      </c>
      <c r="H42" s="3" t="s">
        <v>351</v>
      </c>
      <c r="I42" s="3" t="s">
        <v>115</v>
      </c>
      <c r="J42" s="25">
        <f t="shared" si="9"/>
        <v>48255</v>
      </c>
      <c r="K42" s="25"/>
      <c r="L42" s="25">
        <v>38604</v>
      </c>
      <c r="M42" s="25"/>
      <c r="N42" s="25">
        <v>9651</v>
      </c>
      <c r="O42" s="25"/>
      <c r="P42" s="3" t="s">
        <v>39</v>
      </c>
      <c r="Q42" s="3" t="s">
        <v>94</v>
      </c>
      <c r="R42" s="3" t="s">
        <v>95</v>
      </c>
      <c r="S42" s="3"/>
      <c r="T42" s="3"/>
      <c r="U42" s="3" t="s">
        <v>143</v>
      </c>
      <c r="V42" s="161"/>
      <c r="W42" s="162"/>
      <c r="X42" s="161"/>
      <c r="Y42" s="162"/>
    </row>
    <row r="43" spans="1:28" ht="21.75" customHeight="1" x14ac:dyDescent="0.3">
      <c r="A43" s="33"/>
      <c r="B43" s="28"/>
      <c r="C43" s="23" t="s">
        <v>31</v>
      </c>
      <c r="D43" s="23" t="s">
        <v>451</v>
      </c>
      <c r="E43" s="3">
        <v>2017</v>
      </c>
      <c r="F43" s="3" t="s">
        <v>15</v>
      </c>
      <c r="G43" s="3">
        <v>7.5</v>
      </c>
      <c r="H43" s="3" t="s">
        <v>351</v>
      </c>
      <c r="I43" s="3" t="s">
        <v>115</v>
      </c>
      <c r="J43" s="25">
        <f t="shared" si="9"/>
        <v>48255</v>
      </c>
      <c r="K43" s="25"/>
      <c r="L43" s="25">
        <v>38604</v>
      </c>
      <c r="M43" s="25"/>
      <c r="N43" s="25">
        <v>9651</v>
      </c>
      <c r="O43" s="25"/>
      <c r="P43" s="3" t="s">
        <v>39</v>
      </c>
      <c r="Q43" s="3" t="s">
        <v>85</v>
      </c>
      <c r="R43" s="3" t="s">
        <v>86</v>
      </c>
      <c r="S43" s="3"/>
      <c r="T43" s="3"/>
      <c r="U43" s="3" t="s">
        <v>143</v>
      </c>
      <c r="V43" s="161"/>
      <c r="W43" s="162"/>
      <c r="X43" s="161"/>
      <c r="Y43" s="162"/>
    </row>
    <row r="44" spans="1:28" ht="21.75" customHeight="1" x14ac:dyDescent="0.3">
      <c r="A44" s="33"/>
      <c r="B44" s="31" t="s">
        <v>11</v>
      </c>
      <c r="C44" s="23" t="s">
        <v>32</v>
      </c>
      <c r="D44" s="23" t="s">
        <v>451</v>
      </c>
      <c r="E44" s="3">
        <v>2013</v>
      </c>
      <c r="F44" s="3" t="s">
        <v>15</v>
      </c>
      <c r="G44" s="3">
        <v>7.5</v>
      </c>
      <c r="H44" s="3" t="s">
        <v>53</v>
      </c>
      <c r="I44" s="3" t="s">
        <v>337</v>
      </c>
      <c r="J44" s="25">
        <f t="shared" si="9"/>
        <v>48600</v>
      </c>
      <c r="K44" s="25"/>
      <c r="L44" s="25">
        <v>38880</v>
      </c>
      <c r="M44" s="25"/>
      <c r="N44" s="25">
        <v>9720</v>
      </c>
      <c r="O44" s="25"/>
      <c r="P44" s="3" t="s">
        <v>39</v>
      </c>
      <c r="Q44" s="3" t="s">
        <v>66</v>
      </c>
      <c r="R44" s="3" t="s">
        <v>67</v>
      </c>
      <c r="S44" s="3"/>
      <c r="T44" s="3"/>
      <c r="U44" s="3" t="s">
        <v>143</v>
      </c>
      <c r="V44" s="171"/>
      <c r="W44" s="172"/>
      <c r="X44" s="161" t="s">
        <v>460</v>
      </c>
      <c r="Y44" s="162"/>
    </row>
    <row r="45" spans="1:28" ht="21.75" customHeight="1" x14ac:dyDescent="0.3">
      <c r="A45" s="33"/>
      <c r="B45" s="31"/>
      <c r="C45" s="23" t="s">
        <v>34</v>
      </c>
      <c r="D45" s="23" t="s">
        <v>451</v>
      </c>
      <c r="E45" s="3">
        <v>2015</v>
      </c>
      <c r="F45" s="3" t="s">
        <v>15</v>
      </c>
      <c r="G45" s="3">
        <v>7.5</v>
      </c>
      <c r="H45" s="3" t="s">
        <v>53</v>
      </c>
      <c r="I45" s="3" t="s">
        <v>337</v>
      </c>
      <c r="J45" s="25">
        <f t="shared" si="9"/>
        <v>49222</v>
      </c>
      <c r="K45" s="25"/>
      <c r="L45" s="25">
        <v>39378</v>
      </c>
      <c r="M45" s="25"/>
      <c r="N45" s="25">
        <v>9844</v>
      </c>
      <c r="O45" s="25"/>
      <c r="P45" s="3" t="s">
        <v>39</v>
      </c>
      <c r="Q45" s="3" t="s">
        <v>72</v>
      </c>
      <c r="R45" s="3" t="s">
        <v>73</v>
      </c>
      <c r="S45" s="3"/>
      <c r="T45" s="3"/>
      <c r="U45" s="3" t="s">
        <v>143</v>
      </c>
      <c r="V45" s="161"/>
      <c r="W45" s="162"/>
      <c r="X45" s="161"/>
      <c r="Y45" s="162"/>
    </row>
    <row r="46" spans="1:28" ht="21.75" customHeight="1" x14ac:dyDescent="0.3">
      <c r="A46" s="33"/>
      <c r="B46" s="31"/>
      <c r="C46" s="23" t="s">
        <v>33</v>
      </c>
      <c r="D46" s="23" t="s">
        <v>451</v>
      </c>
      <c r="E46" s="3">
        <v>2015</v>
      </c>
      <c r="F46" s="3" t="s">
        <v>15</v>
      </c>
      <c r="G46" s="3">
        <v>7.5</v>
      </c>
      <c r="H46" s="3" t="s">
        <v>53</v>
      </c>
      <c r="I46" s="3" t="s">
        <v>337</v>
      </c>
      <c r="J46" s="25">
        <f t="shared" si="9"/>
        <v>51030</v>
      </c>
      <c r="K46" s="25"/>
      <c r="L46" s="25">
        <v>40824</v>
      </c>
      <c r="M46" s="25"/>
      <c r="N46" s="25">
        <v>10206</v>
      </c>
      <c r="O46" s="25"/>
      <c r="P46" s="3" t="s">
        <v>39</v>
      </c>
      <c r="Q46" s="3" t="s">
        <v>70</v>
      </c>
      <c r="R46" s="3" t="s">
        <v>71</v>
      </c>
      <c r="S46" s="3"/>
      <c r="T46" s="3"/>
      <c r="U46" s="3" t="s">
        <v>143</v>
      </c>
      <c r="V46" s="161"/>
      <c r="W46" s="162"/>
      <c r="X46" s="161"/>
      <c r="Y46" s="162"/>
    </row>
    <row r="47" spans="1:28" ht="21.75" customHeight="1" x14ac:dyDescent="0.3">
      <c r="A47" s="33"/>
      <c r="B47" s="28"/>
      <c r="C47" s="23" t="s">
        <v>40</v>
      </c>
      <c r="D47" s="23" t="s">
        <v>451</v>
      </c>
      <c r="E47" s="3">
        <v>2019</v>
      </c>
      <c r="F47" s="3" t="s">
        <v>14</v>
      </c>
      <c r="G47" s="3">
        <v>6</v>
      </c>
      <c r="H47" s="3" t="s">
        <v>55</v>
      </c>
      <c r="I47" s="3" t="s">
        <v>112</v>
      </c>
      <c r="J47" s="25">
        <f t="shared" si="9"/>
        <v>54093</v>
      </c>
      <c r="K47" s="25"/>
      <c r="L47" s="25">
        <v>45552</v>
      </c>
      <c r="M47" s="25"/>
      <c r="N47" s="25">
        <v>8541</v>
      </c>
      <c r="O47" s="25"/>
      <c r="P47" s="3" t="s">
        <v>39</v>
      </c>
      <c r="Q47" s="3" t="s">
        <v>105</v>
      </c>
      <c r="R47" s="3" t="s">
        <v>106</v>
      </c>
      <c r="S47" s="3"/>
      <c r="T47" s="3"/>
      <c r="U47" s="3" t="s">
        <v>143</v>
      </c>
      <c r="V47" s="161"/>
      <c r="W47" s="162"/>
      <c r="X47" s="161"/>
      <c r="Y47" s="162"/>
      <c r="Z47" s="8" t="s">
        <v>566</v>
      </c>
      <c r="AA47" s="8" t="s">
        <v>595</v>
      </c>
      <c r="AB47" s="8" t="s">
        <v>596</v>
      </c>
    </row>
    <row r="48" spans="1:28" ht="21.75" customHeight="1" x14ac:dyDescent="0.3">
      <c r="A48" s="33"/>
      <c r="B48" s="31" t="s">
        <v>12</v>
      </c>
      <c r="C48" s="23" t="s">
        <v>16</v>
      </c>
      <c r="D48" s="23" t="s">
        <v>451</v>
      </c>
      <c r="E48" s="3">
        <v>2015</v>
      </c>
      <c r="F48" s="3" t="s">
        <v>15</v>
      </c>
      <c r="G48" s="3">
        <v>7.5</v>
      </c>
      <c r="H48" s="3" t="s">
        <v>53</v>
      </c>
      <c r="I48" s="3" t="s">
        <v>337</v>
      </c>
      <c r="J48" s="25">
        <f t="shared" si="9"/>
        <v>49222</v>
      </c>
      <c r="K48" s="25"/>
      <c r="L48" s="25">
        <v>39378</v>
      </c>
      <c r="M48" s="25"/>
      <c r="N48" s="25">
        <v>9844</v>
      </c>
      <c r="O48" s="25"/>
      <c r="P48" s="3" t="s">
        <v>39</v>
      </c>
      <c r="Q48" s="3" t="s">
        <v>74</v>
      </c>
      <c r="R48" s="3" t="s">
        <v>75</v>
      </c>
      <c r="S48" s="3"/>
      <c r="T48" s="3"/>
      <c r="U48" s="3" t="s">
        <v>143</v>
      </c>
      <c r="V48" s="161"/>
      <c r="W48" s="162"/>
      <c r="X48" s="161"/>
      <c r="Y48" s="162"/>
    </row>
    <row r="49" spans="1:28" ht="21.75" customHeight="1" x14ac:dyDescent="0.3">
      <c r="A49" s="33"/>
      <c r="B49" s="31"/>
      <c r="C49" s="23" t="s">
        <v>35</v>
      </c>
      <c r="D49" s="23" t="s">
        <v>451</v>
      </c>
      <c r="E49" s="3">
        <v>2015</v>
      </c>
      <c r="F49" s="3" t="s">
        <v>15</v>
      </c>
      <c r="G49" s="3">
        <v>7.5</v>
      </c>
      <c r="H49" s="3" t="s">
        <v>53</v>
      </c>
      <c r="I49" s="3" t="s">
        <v>337</v>
      </c>
      <c r="J49" s="25">
        <f t="shared" si="9"/>
        <v>49222</v>
      </c>
      <c r="K49" s="25"/>
      <c r="L49" s="25">
        <v>39378</v>
      </c>
      <c r="M49" s="25"/>
      <c r="N49" s="25">
        <v>9844</v>
      </c>
      <c r="O49" s="25"/>
      <c r="P49" s="3" t="s">
        <v>39</v>
      </c>
      <c r="Q49" s="3" t="s">
        <v>76</v>
      </c>
      <c r="R49" s="3" t="s">
        <v>77</v>
      </c>
      <c r="S49" s="3"/>
      <c r="T49" s="3"/>
      <c r="U49" s="3" t="s">
        <v>523</v>
      </c>
      <c r="V49" s="161" t="s">
        <v>776</v>
      </c>
      <c r="W49" s="162"/>
      <c r="X49" s="161"/>
      <c r="Y49" s="162"/>
    </row>
    <row r="50" spans="1:28" ht="21.75" customHeight="1" x14ac:dyDescent="0.3">
      <c r="A50" s="33"/>
      <c r="B50" s="31"/>
      <c r="C50" s="23" t="s">
        <v>36</v>
      </c>
      <c r="D50" s="23" t="s">
        <v>451</v>
      </c>
      <c r="E50" s="3">
        <v>2016</v>
      </c>
      <c r="F50" s="3" t="s">
        <v>15</v>
      </c>
      <c r="G50" s="3">
        <v>7.5</v>
      </c>
      <c r="H50" s="3" t="s">
        <v>351</v>
      </c>
      <c r="I50" s="3" t="s">
        <v>115</v>
      </c>
      <c r="J50" s="25">
        <f t="shared" si="9"/>
        <v>48255</v>
      </c>
      <c r="K50" s="25"/>
      <c r="L50" s="25">
        <v>38604</v>
      </c>
      <c r="M50" s="25"/>
      <c r="N50" s="25">
        <v>9651</v>
      </c>
      <c r="O50" s="25"/>
      <c r="P50" s="3" t="s">
        <v>39</v>
      </c>
      <c r="Q50" s="3" t="s">
        <v>83</v>
      </c>
      <c r="R50" s="3" t="s">
        <v>84</v>
      </c>
      <c r="S50" s="3"/>
      <c r="T50" s="3"/>
      <c r="U50" s="3" t="s">
        <v>143</v>
      </c>
      <c r="V50" s="161"/>
      <c r="W50" s="162"/>
      <c r="X50" s="161"/>
      <c r="Y50" s="162"/>
    </row>
    <row r="51" spans="1:28" ht="21.75" customHeight="1" x14ac:dyDescent="0.3">
      <c r="A51" s="33"/>
      <c r="B51" s="31"/>
      <c r="C51" s="23" t="s">
        <v>102</v>
      </c>
      <c r="D51" s="23" t="s">
        <v>451</v>
      </c>
      <c r="E51" s="4">
        <v>2016</v>
      </c>
      <c r="F51" s="3" t="s">
        <v>14</v>
      </c>
      <c r="G51" s="5">
        <v>7.5</v>
      </c>
      <c r="H51" s="5" t="s">
        <v>54</v>
      </c>
      <c r="I51" s="3" t="s">
        <v>57</v>
      </c>
      <c r="J51" s="25">
        <f t="shared" si="9"/>
        <v>54444</v>
      </c>
      <c r="K51" s="27"/>
      <c r="L51" s="27">
        <v>43555</v>
      </c>
      <c r="M51" s="27"/>
      <c r="N51" s="27">
        <v>10889</v>
      </c>
      <c r="O51" s="27"/>
      <c r="P51" s="3" t="s">
        <v>39</v>
      </c>
      <c r="Q51" s="3" t="s">
        <v>103</v>
      </c>
      <c r="R51" s="3" t="s">
        <v>104</v>
      </c>
      <c r="S51" s="3"/>
      <c r="T51" s="3"/>
      <c r="U51" s="3" t="s">
        <v>143</v>
      </c>
      <c r="V51" s="161"/>
      <c r="W51" s="162"/>
      <c r="X51" s="179" t="s">
        <v>51</v>
      </c>
      <c r="Y51" s="180"/>
    </row>
    <row r="52" spans="1:28" ht="21.75" customHeight="1" x14ac:dyDescent="0.3">
      <c r="A52" s="33"/>
      <c r="B52" s="31"/>
      <c r="C52" s="23" t="s">
        <v>37</v>
      </c>
      <c r="D52" s="23" t="s">
        <v>451</v>
      </c>
      <c r="E52" s="3">
        <v>2017</v>
      </c>
      <c r="F52" s="3" t="s">
        <v>15</v>
      </c>
      <c r="G52" s="3">
        <v>7.5</v>
      </c>
      <c r="H52" s="3" t="s">
        <v>348</v>
      </c>
      <c r="I52" s="3" t="s">
        <v>113</v>
      </c>
      <c r="J52" s="25">
        <f t="shared" si="9"/>
        <v>50172</v>
      </c>
      <c r="K52" s="25"/>
      <c r="L52" s="25">
        <v>40138</v>
      </c>
      <c r="M52" s="25"/>
      <c r="N52" s="25">
        <v>10034</v>
      </c>
      <c r="O52" s="25"/>
      <c r="P52" s="3" t="s">
        <v>39</v>
      </c>
      <c r="Q52" s="3" t="s">
        <v>100</v>
      </c>
      <c r="R52" s="3" t="s">
        <v>101</v>
      </c>
      <c r="S52" s="3"/>
      <c r="T52" s="3"/>
      <c r="U52" s="3" t="s">
        <v>143</v>
      </c>
      <c r="V52" s="161"/>
      <c r="W52" s="162"/>
      <c r="X52" s="161"/>
      <c r="Y52" s="162"/>
    </row>
    <row r="53" spans="1:28" ht="21.75" hidden="1" customHeight="1" x14ac:dyDescent="0.3">
      <c r="A53" s="33"/>
      <c r="B53" s="31"/>
      <c r="C53" s="75" t="s">
        <v>441</v>
      </c>
      <c r="D53" s="75" t="s">
        <v>334</v>
      </c>
      <c r="E53" s="73"/>
      <c r="F53" s="73"/>
      <c r="G53" s="73"/>
      <c r="H53" s="73"/>
      <c r="I53" s="73"/>
      <c r="J53" s="74">
        <f t="shared" si="8"/>
        <v>0</v>
      </c>
      <c r="K53" s="74"/>
      <c r="L53" s="74"/>
      <c r="M53" s="74"/>
      <c r="N53" s="74"/>
      <c r="O53" s="74"/>
      <c r="P53" s="73" t="s">
        <v>118</v>
      </c>
      <c r="Q53" s="73"/>
      <c r="R53" s="73"/>
      <c r="S53" s="73"/>
      <c r="T53" s="73"/>
      <c r="U53" s="73" t="s">
        <v>334</v>
      </c>
      <c r="V53" s="169" t="s">
        <v>440</v>
      </c>
      <c r="W53" s="170"/>
      <c r="X53" s="181" t="s">
        <v>119</v>
      </c>
      <c r="Y53" s="182"/>
    </row>
    <row r="54" spans="1:28" ht="21.75" customHeight="1" x14ac:dyDescent="0.3">
      <c r="A54" s="33"/>
      <c r="B54" s="31"/>
      <c r="C54" s="23" t="s">
        <v>41</v>
      </c>
      <c r="D54" s="23" t="s">
        <v>451</v>
      </c>
      <c r="E54" s="3">
        <v>2019</v>
      </c>
      <c r="F54" s="3" t="s">
        <v>14</v>
      </c>
      <c r="G54" s="3">
        <v>6</v>
      </c>
      <c r="H54" s="3" t="s">
        <v>55</v>
      </c>
      <c r="I54" s="3" t="s">
        <v>112</v>
      </c>
      <c r="J54" s="25">
        <f t="shared" si="8"/>
        <v>58501</v>
      </c>
      <c r="K54" s="25"/>
      <c r="L54" s="25">
        <v>49264</v>
      </c>
      <c r="M54" s="25"/>
      <c r="N54" s="25">
        <v>9237</v>
      </c>
      <c r="O54" s="25"/>
      <c r="P54" s="3" t="s">
        <v>39</v>
      </c>
      <c r="Q54" s="3" t="s">
        <v>107</v>
      </c>
      <c r="R54" s="3" t="s">
        <v>108</v>
      </c>
      <c r="S54" s="3"/>
      <c r="T54" s="3"/>
      <c r="U54" s="3" t="s">
        <v>143</v>
      </c>
      <c r="V54" s="161"/>
      <c r="W54" s="162"/>
      <c r="X54" s="161"/>
      <c r="Y54" s="162"/>
      <c r="Z54" s="8" t="s">
        <v>566</v>
      </c>
      <c r="AA54" s="8" t="s">
        <v>597</v>
      </c>
      <c r="AB54" s="8" t="s">
        <v>598</v>
      </c>
    </row>
    <row r="55" spans="1:28" ht="21.75" customHeight="1" x14ac:dyDescent="0.3">
      <c r="A55" s="33"/>
      <c r="B55" s="31"/>
      <c r="C55" s="23" t="s">
        <v>82</v>
      </c>
      <c r="D55" s="23" t="s">
        <v>451</v>
      </c>
      <c r="E55" s="3">
        <v>2020</v>
      </c>
      <c r="F55" s="3" t="s">
        <v>14</v>
      </c>
      <c r="G55" s="3">
        <v>10</v>
      </c>
      <c r="H55" s="3" t="s">
        <v>53</v>
      </c>
      <c r="I55" s="3" t="s">
        <v>337</v>
      </c>
      <c r="J55" s="25">
        <f t="shared" si="8"/>
        <v>89300</v>
      </c>
      <c r="K55" s="25"/>
      <c r="L55" s="25">
        <v>71440</v>
      </c>
      <c r="M55" s="25"/>
      <c r="N55" s="25">
        <v>17860</v>
      </c>
      <c r="O55" s="25"/>
      <c r="P55" s="3" t="s">
        <v>39</v>
      </c>
      <c r="Q55" s="3" t="s">
        <v>109</v>
      </c>
      <c r="R55" s="3" t="s">
        <v>110</v>
      </c>
      <c r="S55" s="3"/>
      <c r="T55" s="3"/>
      <c r="U55" s="3" t="s">
        <v>143</v>
      </c>
      <c r="V55" s="161"/>
      <c r="W55" s="162"/>
      <c r="X55" s="161"/>
      <c r="Y55" s="162"/>
      <c r="Z55" s="8" t="s">
        <v>578</v>
      </c>
      <c r="AA55" s="8" t="s">
        <v>605</v>
      </c>
      <c r="AB55" s="8" t="s">
        <v>606</v>
      </c>
    </row>
    <row r="56" spans="1:28" ht="21.75" customHeight="1" x14ac:dyDescent="0.3">
      <c r="A56" s="33"/>
      <c r="B56" s="28"/>
      <c r="C56" s="23" t="s">
        <v>117</v>
      </c>
      <c r="D56" s="23" t="s">
        <v>451</v>
      </c>
      <c r="E56" s="3">
        <v>2020</v>
      </c>
      <c r="F56" s="3" t="s">
        <v>15</v>
      </c>
      <c r="G56" s="3">
        <v>10</v>
      </c>
      <c r="H56" s="3" t="s">
        <v>53</v>
      </c>
      <c r="I56" s="3" t="s">
        <v>337</v>
      </c>
      <c r="J56" s="25">
        <f t="shared" si="8"/>
        <v>92940</v>
      </c>
      <c r="K56" s="25"/>
      <c r="L56" s="25">
        <v>74352</v>
      </c>
      <c r="M56" s="25"/>
      <c r="N56" s="25">
        <v>18588</v>
      </c>
      <c r="O56" s="25"/>
      <c r="P56" s="3" t="s">
        <v>39</v>
      </c>
      <c r="Q56" s="3" t="s">
        <v>778</v>
      </c>
      <c r="R56" s="3" t="s">
        <v>779</v>
      </c>
      <c r="S56" s="3"/>
      <c r="T56" s="3"/>
      <c r="U56" s="3" t="s">
        <v>143</v>
      </c>
      <c r="V56" s="161"/>
      <c r="W56" s="162"/>
      <c r="X56" s="161"/>
      <c r="Y56" s="162"/>
      <c r="Z56" s="8" t="s">
        <v>578</v>
      </c>
      <c r="AA56" s="8" t="s">
        <v>589</v>
      </c>
      <c r="AB56" s="8" t="s">
        <v>590</v>
      </c>
    </row>
    <row r="57" spans="1:28" ht="21.75" customHeight="1" x14ac:dyDescent="0.3">
      <c r="A57" s="34"/>
      <c r="B57" s="28" t="s">
        <v>13</v>
      </c>
      <c r="C57" s="7" t="s">
        <v>38</v>
      </c>
      <c r="D57" s="23" t="s">
        <v>451</v>
      </c>
      <c r="E57" s="3">
        <v>2016</v>
      </c>
      <c r="F57" s="3" t="s">
        <v>15</v>
      </c>
      <c r="G57" s="3">
        <v>7.5</v>
      </c>
      <c r="H57" s="6" t="s">
        <v>350</v>
      </c>
      <c r="I57" s="3" t="s">
        <v>114</v>
      </c>
      <c r="J57" s="25">
        <f t="shared" si="8"/>
        <v>54579</v>
      </c>
      <c r="K57" s="25"/>
      <c r="L57" s="25">
        <v>43663</v>
      </c>
      <c r="M57" s="25"/>
      <c r="N57" s="25">
        <v>10916</v>
      </c>
      <c r="O57" s="25"/>
      <c r="P57" s="3" t="s">
        <v>39</v>
      </c>
      <c r="Q57" s="3" t="s">
        <v>98</v>
      </c>
      <c r="R57" s="3" t="s">
        <v>99</v>
      </c>
      <c r="S57" s="3"/>
      <c r="T57" s="3"/>
      <c r="U57" s="3" t="s">
        <v>143</v>
      </c>
      <c r="V57" s="161"/>
      <c r="W57" s="162"/>
      <c r="X57" s="161"/>
      <c r="Y57" s="162"/>
    </row>
    <row r="58" spans="1:28" ht="21.75" hidden="1" customHeight="1" x14ac:dyDescent="0.3">
      <c r="A58" s="60" t="s">
        <v>145</v>
      </c>
      <c r="B58" s="58"/>
      <c r="C58" s="50">
        <f>SUBTOTAL(3,E59:E70)</f>
        <v>12</v>
      </c>
      <c r="D58" s="50"/>
      <c r="E58" s="51"/>
      <c r="F58" s="50"/>
      <c r="G58" s="51"/>
      <c r="H58" s="51"/>
      <c r="I58" s="51"/>
      <c r="J58" s="59">
        <f t="shared" ref="J58:O58" si="10">SUBTOTAL(109,J59:J70)</f>
        <v>879622</v>
      </c>
      <c r="K58" s="59">
        <f t="shared" si="10"/>
        <v>161906</v>
      </c>
      <c r="L58" s="59">
        <f t="shared" si="10"/>
        <v>230528</v>
      </c>
      <c r="M58" s="59">
        <f t="shared" si="10"/>
        <v>178840</v>
      </c>
      <c r="N58" s="59">
        <f t="shared" si="10"/>
        <v>308348</v>
      </c>
      <c r="O58" s="59">
        <f t="shared" si="10"/>
        <v>0</v>
      </c>
      <c r="P58" s="43"/>
      <c r="Q58" s="43"/>
      <c r="R58" s="43"/>
      <c r="S58" s="43"/>
      <c r="T58" s="43"/>
      <c r="U58" s="43"/>
      <c r="V58" s="155"/>
      <c r="W58" s="156"/>
      <c r="X58" s="155"/>
      <c r="Y58" s="156"/>
    </row>
    <row r="59" spans="1:28" ht="21.75" customHeight="1" x14ac:dyDescent="0.3">
      <c r="A59" s="32" t="s">
        <v>146</v>
      </c>
      <c r="B59" s="30" t="s">
        <v>147</v>
      </c>
      <c r="C59" s="19" t="s">
        <v>148</v>
      </c>
      <c r="D59" s="23" t="s">
        <v>451</v>
      </c>
      <c r="E59" s="3">
        <v>2018</v>
      </c>
      <c r="F59" s="3" t="s">
        <v>15</v>
      </c>
      <c r="G59" s="3">
        <v>10</v>
      </c>
      <c r="H59" s="3" t="s">
        <v>353</v>
      </c>
      <c r="I59" s="3" t="s">
        <v>406</v>
      </c>
      <c r="J59" s="25">
        <f t="shared" ref="J59:J70" si="11">SUM(K59:O59)</f>
        <v>75248</v>
      </c>
      <c r="K59" s="25"/>
      <c r="L59" s="25">
        <v>60198</v>
      </c>
      <c r="M59" s="25"/>
      <c r="N59" s="25">
        <v>15050</v>
      </c>
      <c r="O59" s="25"/>
      <c r="P59" s="3" t="s">
        <v>39</v>
      </c>
      <c r="Q59" s="3"/>
      <c r="R59" s="3"/>
      <c r="S59" s="3"/>
      <c r="T59" s="3"/>
      <c r="U59" s="3" t="s">
        <v>143</v>
      </c>
      <c r="V59" s="161"/>
      <c r="W59" s="162"/>
      <c r="X59" s="161"/>
      <c r="Y59" s="162"/>
      <c r="Z59" s="8" t="s">
        <v>566</v>
      </c>
      <c r="AA59" s="8" t="s">
        <v>599</v>
      </c>
      <c r="AB59" s="8" t="s">
        <v>600</v>
      </c>
    </row>
    <row r="60" spans="1:28" ht="21.75" customHeight="1" x14ac:dyDescent="0.3">
      <c r="A60" s="134"/>
      <c r="B60" s="31"/>
      <c r="C60" s="23" t="s">
        <v>752</v>
      </c>
      <c r="D60" s="23" t="s">
        <v>753</v>
      </c>
      <c r="E60" s="3">
        <v>2023</v>
      </c>
      <c r="F60" s="3" t="s">
        <v>754</v>
      </c>
      <c r="G60" s="3">
        <v>10</v>
      </c>
      <c r="H60" s="3" t="s">
        <v>53</v>
      </c>
      <c r="I60" s="3" t="s">
        <v>337</v>
      </c>
      <c r="J60" s="25">
        <f t="shared" si="11"/>
        <v>117250</v>
      </c>
      <c r="K60" s="25"/>
      <c r="L60" s="25"/>
      <c r="M60" s="25">
        <v>93800</v>
      </c>
      <c r="N60" s="25">
        <v>23450</v>
      </c>
      <c r="O60" s="25"/>
      <c r="P60" s="3" t="s">
        <v>755</v>
      </c>
      <c r="Q60" s="3"/>
      <c r="R60" s="3"/>
      <c r="S60" s="3"/>
      <c r="T60" s="3"/>
      <c r="U60" s="3" t="s">
        <v>748</v>
      </c>
      <c r="V60" s="132"/>
      <c r="W60" s="133"/>
      <c r="X60" s="132"/>
      <c r="Y60" s="133"/>
      <c r="Z60" s="8" t="s">
        <v>756</v>
      </c>
      <c r="AA60" s="8" t="s">
        <v>757</v>
      </c>
      <c r="AB60" s="8" t="s">
        <v>758</v>
      </c>
    </row>
    <row r="61" spans="1:28" ht="21.75" customHeight="1" x14ac:dyDescent="0.3">
      <c r="A61" s="33"/>
      <c r="B61" s="31"/>
      <c r="C61" s="19" t="s">
        <v>149</v>
      </c>
      <c r="D61" s="23" t="s">
        <v>454</v>
      </c>
      <c r="E61" s="3">
        <v>2020</v>
      </c>
      <c r="F61" s="3" t="s">
        <v>15</v>
      </c>
      <c r="G61" s="3">
        <v>15</v>
      </c>
      <c r="H61" s="3" t="s">
        <v>53</v>
      </c>
      <c r="I61" s="3" t="s">
        <v>337</v>
      </c>
      <c r="J61" s="25">
        <f t="shared" si="11"/>
        <v>148980</v>
      </c>
      <c r="K61" s="25"/>
      <c r="L61" s="25"/>
      <c r="M61" s="25"/>
      <c r="N61" s="25">
        <v>148980</v>
      </c>
      <c r="O61" s="25"/>
      <c r="P61" s="3" t="s">
        <v>345</v>
      </c>
      <c r="Q61" s="3"/>
      <c r="R61" s="3"/>
      <c r="S61" s="3" t="s">
        <v>371</v>
      </c>
      <c r="T61" s="3" t="s">
        <v>372</v>
      </c>
      <c r="U61" s="3" t="s">
        <v>143</v>
      </c>
      <c r="V61" s="161"/>
      <c r="W61" s="162"/>
      <c r="X61" s="161"/>
      <c r="Y61" s="162"/>
    </row>
    <row r="62" spans="1:28" ht="21.75" customHeight="1" x14ac:dyDescent="0.3">
      <c r="A62" s="33"/>
      <c r="B62" s="31"/>
      <c r="C62" s="19" t="s">
        <v>150</v>
      </c>
      <c r="D62" s="23" t="s">
        <v>451</v>
      </c>
      <c r="E62" s="3">
        <v>2015</v>
      </c>
      <c r="F62" s="3" t="s">
        <v>15</v>
      </c>
      <c r="G62" s="3">
        <v>10</v>
      </c>
      <c r="H62" s="3" t="s">
        <v>377</v>
      </c>
      <c r="I62" s="3" t="s">
        <v>337</v>
      </c>
      <c r="J62" s="25">
        <f t="shared" si="11"/>
        <v>82800</v>
      </c>
      <c r="K62" s="25">
        <v>66240</v>
      </c>
      <c r="L62" s="25"/>
      <c r="M62" s="25"/>
      <c r="N62" s="25">
        <v>16560</v>
      </c>
      <c r="O62" s="25"/>
      <c r="P62" s="3"/>
      <c r="Q62" s="3"/>
      <c r="R62" s="3"/>
      <c r="S62" s="3"/>
      <c r="T62" s="3"/>
      <c r="U62" s="3" t="s">
        <v>143</v>
      </c>
      <c r="V62" s="161"/>
      <c r="W62" s="162"/>
      <c r="X62" s="161"/>
      <c r="Y62" s="162"/>
    </row>
    <row r="63" spans="1:28" ht="21.75" customHeight="1" x14ac:dyDescent="0.3">
      <c r="A63" s="33"/>
      <c r="B63" s="30" t="s">
        <v>151</v>
      </c>
      <c r="C63" s="23" t="s">
        <v>152</v>
      </c>
      <c r="D63" s="23" t="s">
        <v>451</v>
      </c>
      <c r="E63" s="3">
        <v>2008</v>
      </c>
      <c r="F63" s="3" t="s">
        <v>15</v>
      </c>
      <c r="G63" s="3">
        <v>7.5</v>
      </c>
      <c r="H63" s="3" t="s">
        <v>377</v>
      </c>
      <c r="I63" s="3" t="s">
        <v>337</v>
      </c>
      <c r="J63" s="25">
        <f t="shared" si="11"/>
        <v>44132</v>
      </c>
      <c r="K63" s="25">
        <v>22066</v>
      </c>
      <c r="L63" s="25"/>
      <c r="M63" s="25"/>
      <c r="N63" s="25">
        <v>22066</v>
      </c>
      <c r="O63" s="25"/>
      <c r="P63" s="3"/>
      <c r="Q63" s="3"/>
      <c r="R63" s="3"/>
      <c r="S63" s="3"/>
      <c r="T63" s="3"/>
      <c r="U63" s="3" t="s">
        <v>143</v>
      </c>
      <c r="V63" s="161"/>
      <c r="W63" s="162"/>
      <c r="X63" s="161"/>
      <c r="Y63" s="162"/>
    </row>
    <row r="64" spans="1:28" ht="21.75" customHeight="1" x14ac:dyDescent="0.3">
      <c r="A64" s="33"/>
      <c r="B64" s="31"/>
      <c r="C64" s="23" t="s">
        <v>619</v>
      </c>
      <c r="D64" s="23" t="s">
        <v>451</v>
      </c>
      <c r="E64" s="3">
        <v>2022</v>
      </c>
      <c r="F64" s="3" t="s">
        <v>620</v>
      </c>
      <c r="G64" s="3">
        <v>10</v>
      </c>
      <c r="H64" s="3" t="s">
        <v>621</v>
      </c>
      <c r="I64" s="3" t="s">
        <v>622</v>
      </c>
      <c r="J64" s="25">
        <f t="shared" si="11"/>
        <v>106300</v>
      </c>
      <c r="K64" s="25"/>
      <c r="L64" s="25"/>
      <c r="M64" s="25">
        <v>85040</v>
      </c>
      <c r="N64" s="25">
        <v>21260</v>
      </c>
      <c r="O64" s="25"/>
      <c r="P64" s="3"/>
      <c r="Q64" s="3"/>
      <c r="R64" s="3"/>
      <c r="S64" s="3"/>
      <c r="T64" s="3"/>
      <c r="U64" s="3" t="s">
        <v>623</v>
      </c>
      <c r="V64" s="91"/>
      <c r="W64" s="92"/>
      <c r="X64" s="91" t="s">
        <v>646</v>
      </c>
      <c r="Y64" s="92"/>
      <c r="Z64" s="8" t="s">
        <v>624</v>
      </c>
      <c r="AA64" s="8" t="s">
        <v>625</v>
      </c>
      <c r="AB64" s="8" t="s">
        <v>626</v>
      </c>
    </row>
    <row r="65" spans="1:28" ht="21.75" customHeight="1" x14ac:dyDescent="0.3">
      <c r="A65" s="33"/>
      <c r="B65" s="31"/>
      <c r="C65" s="23" t="s">
        <v>153</v>
      </c>
      <c r="D65" s="23" t="s">
        <v>451</v>
      </c>
      <c r="E65" s="3">
        <v>2017</v>
      </c>
      <c r="F65" s="3" t="s">
        <v>15</v>
      </c>
      <c r="G65" s="3">
        <v>7.5</v>
      </c>
      <c r="H65" s="6" t="s">
        <v>347</v>
      </c>
      <c r="I65" s="3" t="s">
        <v>380</v>
      </c>
      <c r="J65" s="25">
        <f t="shared" si="11"/>
        <v>55555</v>
      </c>
      <c r="K65" s="25"/>
      <c r="L65" s="25">
        <v>44444</v>
      </c>
      <c r="M65" s="25"/>
      <c r="N65" s="25">
        <v>11111</v>
      </c>
      <c r="O65" s="25"/>
      <c r="P65" s="3" t="s">
        <v>356</v>
      </c>
      <c r="Q65" s="3"/>
      <c r="R65" s="3"/>
      <c r="S65" s="3"/>
      <c r="T65" s="3"/>
      <c r="U65" s="3" t="s">
        <v>143</v>
      </c>
      <c r="V65" s="161"/>
      <c r="W65" s="162"/>
      <c r="X65" s="161"/>
      <c r="Y65" s="162"/>
    </row>
    <row r="66" spans="1:28" ht="21.75" customHeight="1" x14ac:dyDescent="0.3">
      <c r="A66" s="33"/>
      <c r="B66" s="31"/>
      <c r="C66" s="24" t="s">
        <v>154</v>
      </c>
      <c r="D66" s="23" t="s">
        <v>451</v>
      </c>
      <c r="E66" s="3">
        <v>2012</v>
      </c>
      <c r="F66" s="3" t="s">
        <v>15</v>
      </c>
      <c r="G66" s="3">
        <v>7.5</v>
      </c>
      <c r="H66" s="3" t="s">
        <v>378</v>
      </c>
      <c r="I66" s="3" t="s">
        <v>381</v>
      </c>
      <c r="J66" s="25">
        <f t="shared" si="11"/>
        <v>45000</v>
      </c>
      <c r="K66" s="25">
        <v>36000</v>
      </c>
      <c r="L66" s="25"/>
      <c r="M66" s="25"/>
      <c r="N66" s="25">
        <v>9000</v>
      </c>
      <c r="O66" s="25"/>
      <c r="P66" s="3"/>
      <c r="Q66" s="3"/>
      <c r="R66" s="3"/>
      <c r="S66" s="3"/>
      <c r="T66" s="3"/>
      <c r="U66" s="3" t="s">
        <v>143</v>
      </c>
      <c r="V66" s="161"/>
      <c r="W66" s="162"/>
      <c r="X66" s="161"/>
      <c r="Y66" s="162"/>
    </row>
    <row r="67" spans="1:28" ht="21.75" customHeight="1" x14ac:dyDescent="0.3">
      <c r="A67" s="33"/>
      <c r="B67" s="31"/>
      <c r="C67" s="23" t="s">
        <v>155</v>
      </c>
      <c r="D67" s="23" t="s">
        <v>451</v>
      </c>
      <c r="E67" s="3">
        <v>2017</v>
      </c>
      <c r="F67" s="3" t="s">
        <v>15</v>
      </c>
      <c r="G67" s="3">
        <v>7.5</v>
      </c>
      <c r="H67" s="3" t="s">
        <v>348</v>
      </c>
      <c r="I67" s="3" t="s">
        <v>113</v>
      </c>
      <c r="J67" s="25">
        <f t="shared" si="11"/>
        <v>50172</v>
      </c>
      <c r="K67" s="25"/>
      <c r="L67" s="25">
        <v>40138</v>
      </c>
      <c r="M67" s="25"/>
      <c r="N67" s="25">
        <v>10034</v>
      </c>
      <c r="O67" s="25"/>
      <c r="P67" s="3" t="s">
        <v>344</v>
      </c>
      <c r="Q67" s="3"/>
      <c r="R67" s="3"/>
      <c r="S67" s="3"/>
      <c r="T67" s="3"/>
      <c r="U67" s="3" t="s">
        <v>143</v>
      </c>
      <c r="V67" s="161"/>
      <c r="W67" s="162"/>
      <c r="X67" s="161"/>
      <c r="Y67" s="162"/>
    </row>
    <row r="68" spans="1:28" ht="21.75" customHeight="1" x14ac:dyDescent="0.3">
      <c r="A68" s="33"/>
      <c r="B68" s="30" t="s">
        <v>156</v>
      </c>
      <c r="C68" s="23" t="s">
        <v>157</v>
      </c>
      <c r="D68" s="23" t="s">
        <v>451</v>
      </c>
      <c r="E68" s="3">
        <v>2013</v>
      </c>
      <c r="F68" s="3" t="s">
        <v>15</v>
      </c>
      <c r="G68" s="3">
        <v>7.5</v>
      </c>
      <c r="H68" s="3" t="s">
        <v>378</v>
      </c>
      <c r="I68" s="3" t="s">
        <v>382</v>
      </c>
      <c r="J68" s="25">
        <f t="shared" si="11"/>
        <v>47000</v>
      </c>
      <c r="K68" s="25">
        <v>37600</v>
      </c>
      <c r="L68" s="25"/>
      <c r="M68" s="25"/>
      <c r="N68" s="25">
        <v>9400</v>
      </c>
      <c r="O68" s="25"/>
      <c r="P68" s="3"/>
      <c r="Q68" s="3"/>
      <c r="R68" s="3"/>
      <c r="S68" s="3"/>
      <c r="T68" s="3"/>
      <c r="U68" s="3" t="s">
        <v>780</v>
      </c>
      <c r="V68" s="161"/>
      <c r="W68" s="162"/>
      <c r="X68" s="161"/>
      <c r="Y68" s="162"/>
    </row>
    <row r="69" spans="1:28" ht="21.75" customHeight="1" x14ac:dyDescent="0.3">
      <c r="A69" s="33"/>
      <c r="B69" s="31"/>
      <c r="C69" s="23" t="s">
        <v>158</v>
      </c>
      <c r="D69" s="23" t="s">
        <v>451</v>
      </c>
      <c r="E69" s="3">
        <v>2016</v>
      </c>
      <c r="F69" s="3" t="s">
        <v>15</v>
      </c>
      <c r="G69" s="3">
        <v>10</v>
      </c>
      <c r="H69" s="3" t="s">
        <v>346</v>
      </c>
      <c r="I69" s="3" t="s">
        <v>379</v>
      </c>
      <c r="J69" s="25">
        <f t="shared" si="11"/>
        <v>55659</v>
      </c>
      <c r="K69" s="25"/>
      <c r="L69" s="25">
        <v>44527</v>
      </c>
      <c r="M69" s="25"/>
      <c r="N69" s="25">
        <v>11132</v>
      </c>
      <c r="O69" s="25"/>
      <c r="P69" s="3" t="s">
        <v>344</v>
      </c>
      <c r="Q69" s="3"/>
      <c r="R69" s="3"/>
      <c r="S69" s="3"/>
      <c r="T69" s="3"/>
      <c r="U69" s="3" t="s">
        <v>520</v>
      </c>
      <c r="V69" s="161" t="s">
        <v>781</v>
      </c>
      <c r="W69" s="162"/>
      <c r="X69" s="161"/>
      <c r="Y69" s="162"/>
    </row>
    <row r="70" spans="1:28" ht="21.75" customHeight="1" x14ac:dyDescent="0.3">
      <c r="A70" s="34"/>
      <c r="B70" s="28"/>
      <c r="C70" s="23" t="s">
        <v>159</v>
      </c>
      <c r="D70" s="23" t="s">
        <v>451</v>
      </c>
      <c r="E70" s="3">
        <v>2016</v>
      </c>
      <c r="F70" s="3" t="s">
        <v>15</v>
      </c>
      <c r="G70" s="3">
        <v>7.5</v>
      </c>
      <c r="H70" s="3" t="s">
        <v>351</v>
      </c>
      <c r="I70" s="3" t="s">
        <v>115</v>
      </c>
      <c r="J70" s="25">
        <f t="shared" si="11"/>
        <v>51526</v>
      </c>
      <c r="K70" s="25"/>
      <c r="L70" s="25">
        <v>41221</v>
      </c>
      <c r="M70" s="25"/>
      <c r="N70" s="25">
        <v>10305</v>
      </c>
      <c r="O70" s="25"/>
      <c r="P70" s="3" t="s">
        <v>39</v>
      </c>
      <c r="Q70" s="3"/>
      <c r="R70" s="3"/>
      <c r="S70" s="3"/>
      <c r="T70" s="3"/>
      <c r="U70" s="3" t="s">
        <v>143</v>
      </c>
      <c r="V70" s="161"/>
      <c r="W70" s="162"/>
      <c r="X70" s="161"/>
      <c r="Y70" s="162"/>
    </row>
    <row r="71" spans="1:28" ht="21.75" hidden="1" customHeight="1" x14ac:dyDescent="0.3">
      <c r="A71" s="60" t="s">
        <v>145</v>
      </c>
      <c r="B71" s="58"/>
      <c r="C71" s="50">
        <f>SUBTOTAL(3,E72:E84)</f>
        <v>12</v>
      </c>
      <c r="D71" s="50"/>
      <c r="E71" s="51"/>
      <c r="F71" s="50"/>
      <c r="G71" s="51"/>
      <c r="H71" s="51"/>
      <c r="I71" s="51"/>
      <c r="J71" s="59">
        <f t="shared" ref="J71:O71" si="12">SUBTOTAL(109,J72:J84)</f>
        <v>1008728</v>
      </c>
      <c r="K71" s="59">
        <f t="shared" si="12"/>
        <v>414740</v>
      </c>
      <c r="L71" s="59">
        <f t="shared" si="12"/>
        <v>143244</v>
      </c>
      <c r="M71" s="59">
        <f t="shared" si="12"/>
        <v>0</v>
      </c>
      <c r="N71" s="59">
        <f t="shared" si="12"/>
        <v>450744</v>
      </c>
      <c r="O71" s="59">
        <f t="shared" si="12"/>
        <v>0</v>
      </c>
      <c r="P71" s="43"/>
      <c r="Q71" s="43"/>
      <c r="R71" s="43"/>
      <c r="S71" s="43"/>
      <c r="T71" s="43"/>
      <c r="U71" s="43"/>
      <c r="V71" s="155"/>
      <c r="W71" s="156"/>
      <c r="X71" s="155"/>
      <c r="Y71" s="156"/>
    </row>
    <row r="72" spans="1:28" ht="21.75" customHeight="1" x14ac:dyDescent="0.3">
      <c r="A72" s="32" t="s">
        <v>160</v>
      </c>
      <c r="B72" s="30" t="s">
        <v>161</v>
      </c>
      <c r="C72" s="19" t="s">
        <v>162</v>
      </c>
      <c r="D72" s="23" t="s">
        <v>451</v>
      </c>
      <c r="E72" s="3">
        <v>2011</v>
      </c>
      <c r="F72" s="3" t="s">
        <v>15</v>
      </c>
      <c r="G72" s="3">
        <v>7.5</v>
      </c>
      <c r="H72" s="3" t="s">
        <v>377</v>
      </c>
      <c r="I72" s="3" t="s">
        <v>337</v>
      </c>
      <c r="J72" s="25">
        <f t="shared" ref="J72:J77" si="13">SUM(K72:O72)</f>
        <v>50000</v>
      </c>
      <c r="K72" s="25">
        <v>40000</v>
      </c>
      <c r="L72" s="25"/>
      <c r="M72" s="25"/>
      <c r="N72" s="25">
        <v>10000</v>
      </c>
      <c r="O72" s="25"/>
      <c r="P72" s="3"/>
      <c r="Q72" s="3"/>
      <c r="R72" s="3"/>
      <c r="S72" s="3"/>
      <c r="T72" s="3"/>
      <c r="U72" s="3" t="s">
        <v>143</v>
      </c>
      <c r="V72" s="161"/>
      <c r="W72" s="162"/>
      <c r="X72" s="161"/>
      <c r="Y72" s="162"/>
    </row>
    <row r="73" spans="1:28" ht="21.75" customHeight="1" x14ac:dyDescent="0.3">
      <c r="A73" s="33"/>
      <c r="B73" s="31"/>
      <c r="C73" s="19" t="s">
        <v>163</v>
      </c>
      <c r="D73" s="23" t="s">
        <v>451</v>
      </c>
      <c r="E73" s="3">
        <v>2013</v>
      </c>
      <c r="F73" s="3" t="s">
        <v>15</v>
      </c>
      <c r="G73" s="3">
        <v>7.5</v>
      </c>
      <c r="H73" s="3" t="s">
        <v>378</v>
      </c>
      <c r="I73" s="3" t="s">
        <v>381</v>
      </c>
      <c r="J73" s="25">
        <f t="shared" si="13"/>
        <v>44400</v>
      </c>
      <c r="K73" s="25">
        <v>35520</v>
      </c>
      <c r="L73" s="25"/>
      <c r="M73" s="25"/>
      <c r="N73" s="25">
        <v>8880</v>
      </c>
      <c r="O73" s="25"/>
      <c r="P73" s="3"/>
      <c r="Q73" s="3"/>
      <c r="R73" s="3"/>
      <c r="S73" s="3"/>
      <c r="T73" s="3"/>
      <c r="U73" s="3" t="s">
        <v>782</v>
      </c>
      <c r="V73" s="161" t="s">
        <v>781</v>
      </c>
      <c r="W73" s="162"/>
      <c r="X73" s="161"/>
      <c r="Y73" s="162"/>
    </row>
    <row r="74" spans="1:28" ht="21.75" customHeight="1" x14ac:dyDescent="0.3">
      <c r="A74" s="33"/>
      <c r="B74" s="31"/>
      <c r="C74" s="19" t="s">
        <v>164</v>
      </c>
      <c r="D74" s="23" t="s">
        <v>451</v>
      </c>
      <c r="E74" s="3">
        <v>2016</v>
      </c>
      <c r="F74" s="3" t="s">
        <v>15</v>
      </c>
      <c r="G74" s="3">
        <v>10</v>
      </c>
      <c r="H74" s="3" t="s">
        <v>386</v>
      </c>
      <c r="I74" s="3" t="s">
        <v>115</v>
      </c>
      <c r="J74" s="25">
        <f t="shared" si="13"/>
        <v>83075</v>
      </c>
      <c r="K74" s="25"/>
      <c r="L74" s="25">
        <v>66460</v>
      </c>
      <c r="M74" s="25"/>
      <c r="N74" s="25">
        <v>16615</v>
      </c>
      <c r="O74" s="25"/>
      <c r="P74" s="3" t="s">
        <v>344</v>
      </c>
      <c r="Q74" s="3"/>
      <c r="R74" s="3"/>
      <c r="S74" s="3"/>
      <c r="T74" s="3"/>
      <c r="U74" s="3" t="s">
        <v>143</v>
      </c>
      <c r="V74" s="161"/>
      <c r="W74" s="162"/>
      <c r="X74" s="161"/>
      <c r="Y74" s="162"/>
    </row>
    <row r="75" spans="1:28" ht="21.75" customHeight="1" x14ac:dyDescent="0.3">
      <c r="A75" s="33"/>
      <c r="B75" s="31"/>
      <c r="C75" s="23" t="s">
        <v>165</v>
      </c>
      <c r="D75" s="23" t="s">
        <v>451</v>
      </c>
      <c r="E75" s="3">
        <v>2016</v>
      </c>
      <c r="F75" s="3" t="s">
        <v>15</v>
      </c>
      <c r="G75" s="3">
        <v>10</v>
      </c>
      <c r="H75" s="3" t="s">
        <v>53</v>
      </c>
      <c r="I75" s="3" t="s">
        <v>337</v>
      </c>
      <c r="J75" s="25">
        <f t="shared" si="13"/>
        <v>74800</v>
      </c>
      <c r="K75" s="25">
        <v>59840</v>
      </c>
      <c r="L75" s="25"/>
      <c r="M75" s="25"/>
      <c r="N75" s="25">
        <v>14960</v>
      </c>
      <c r="O75" s="25"/>
      <c r="P75" s="3"/>
      <c r="Q75" s="3"/>
      <c r="R75" s="3"/>
      <c r="S75" s="3"/>
      <c r="T75" s="3"/>
      <c r="U75" s="3" t="s">
        <v>143</v>
      </c>
      <c r="V75" s="161"/>
      <c r="W75" s="162"/>
      <c r="X75" s="161"/>
      <c r="Y75" s="162"/>
    </row>
    <row r="76" spans="1:28" ht="21.75" customHeight="1" x14ac:dyDescent="0.3">
      <c r="A76" s="33"/>
      <c r="B76" s="31"/>
      <c r="C76" s="23" t="s">
        <v>166</v>
      </c>
      <c r="D76" s="23" t="s">
        <v>451</v>
      </c>
      <c r="E76" s="3">
        <v>2020</v>
      </c>
      <c r="F76" s="3" t="s">
        <v>15</v>
      </c>
      <c r="G76" s="3">
        <v>10</v>
      </c>
      <c r="H76" s="3" t="s">
        <v>53</v>
      </c>
      <c r="I76" s="3" t="s">
        <v>337</v>
      </c>
      <c r="J76" s="25">
        <f t="shared" si="13"/>
        <v>100578</v>
      </c>
      <c r="K76" s="25"/>
      <c r="L76" s="25">
        <v>76784</v>
      </c>
      <c r="M76" s="25"/>
      <c r="N76" s="25">
        <v>23794</v>
      </c>
      <c r="O76" s="25"/>
      <c r="P76" s="3" t="s">
        <v>344</v>
      </c>
      <c r="Q76" s="3"/>
      <c r="R76" s="3"/>
      <c r="S76" s="3"/>
      <c r="T76" s="3"/>
      <c r="U76" s="3" t="s">
        <v>143</v>
      </c>
      <c r="V76" s="161"/>
      <c r="W76" s="162"/>
      <c r="X76" s="161"/>
      <c r="Y76" s="162"/>
      <c r="Z76" s="8" t="s">
        <v>578</v>
      </c>
      <c r="AA76" s="8" t="s">
        <v>587</v>
      </c>
      <c r="AB76" s="8" t="s">
        <v>588</v>
      </c>
    </row>
    <row r="77" spans="1:28" ht="21.75" customHeight="1" x14ac:dyDescent="0.3">
      <c r="A77" s="33"/>
      <c r="B77" s="31"/>
      <c r="C77" s="24" t="s">
        <v>167</v>
      </c>
      <c r="D77" s="23" t="s">
        <v>451</v>
      </c>
      <c r="E77" s="3">
        <v>2014</v>
      </c>
      <c r="F77" s="3" t="s">
        <v>15</v>
      </c>
      <c r="G77" s="3">
        <v>10</v>
      </c>
      <c r="H77" s="3" t="s">
        <v>377</v>
      </c>
      <c r="I77" s="3" t="s">
        <v>337</v>
      </c>
      <c r="J77" s="25">
        <f t="shared" si="13"/>
        <v>50000</v>
      </c>
      <c r="K77" s="25">
        <v>40000</v>
      </c>
      <c r="L77" s="25"/>
      <c r="M77" s="25"/>
      <c r="N77" s="25">
        <v>10000</v>
      </c>
      <c r="O77" s="25"/>
      <c r="P77" s="3"/>
      <c r="Q77" s="3"/>
      <c r="R77" s="3"/>
      <c r="S77" s="3"/>
      <c r="T77" s="3"/>
      <c r="U77" s="3" t="s">
        <v>174</v>
      </c>
      <c r="V77" s="161" t="s">
        <v>783</v>
      </c>
      <c r="W77" s="162"/>
      <c r="X77" s="161"/>
      <c r="Y77" s="162"/>
    </row>
    <row r="78" spans="1:28" ht="21.75" hidden="1" customHeight="1" x14ac:dyDescent="0.3">
      <c r="A78" s="33"/>
      <c r="B78" s="30" t="s">
        <v>168</v>
      </c>
      <c r="C78" s="75" t="s">
        <v>169</v>
      </c>
      <c r="D78" s="75" t="s">
        <v>723</v>
      </c>
      <c r="E78" s="73"/>
      <c r="F78" s="73"/>
      <c r="G78" s="73"/>
      <c r="H78" s="73" t="s">
        <v>383</v>
      </c>
      <c r="I78" s="73" t="s">
        <v>384</v>
      </c>
      <c r="J78" s="74">
        <f t="shared" ref="J78:J84" si="14">SUM(K78:O78)</f>
        <v>45000</v>
      </c>
      <c r="K78" s="74">
        <v>36000</v>
      </c>
      <c r="L78" s="74"/>
      <c r="M78" s="74"/>
      <c r="N78" s="74">
        <v>9000</v>
      </c>
      <c r="O78" s="74"/>
      <c r="P78" s="73"/>
      <c r="Q78" s="73"/>
      <c r="R78" s="73"/>
      <c r="S78" s="73"/>
      <c r="T78" s="73"/>
      <c r="U78" s="73" t="s">
        <v>334</v>
      </c>
      <c r="V78" s="169" t="s">
        <v>724</v>
      </c>
      <c r="W78" s="170"/>
      <c r="X78" s="169"/>
      <c r="Y78" s="170"/>
    </row>
    <row r="79" spans="1:28" ht="21.75" customHeight="1" x14ac:dyDescent="0.3">
      <c r="A79" s="125"/>
      <c r="B79" s="31"/>
      <c r="C79" s="23" t="s">
        <v>725</v>
      </c>
      <c r="D79" s="23" t="s">
        <v>118</v>
      </c>
      <c r="E79" s="3">
        <v>2023</v>
      </c>
      <c r="F79" s="3" t="s">
        <v>726</v>
      </c>
      <c r="G79" s="3">
        <v>10</v>
      </c>
      <c r="H79" s="3" t="s">
        <v>377</v>
      </c>
      <c r="I79" s="3" t="s">
        <v>337</v>
      </c>
      <c r="J79" s="25">
        <f t="shared" si="14"/>
        <v>152800</v>
      </c>
      <c r="K79" s="25"/>
      <c r="L79" s="25"/>
      <c r="M79" s="25"/>
      <c r="N79" s="25">
        <v>152800</v>
      </c>
      <c r="O79" s="25"/>
      <c r="P79" s="3"/>
      <c r="Q79" s="3"/>
      <c r="R79" s="3"/>
      <c r="S79" s="3"/>
      <c r="T79" s="3"/>
      <c r="U79" s="3" t="s">
        <v>425</v>
      </c>
      <c r="V79" s="123"/>
      <c r="W79" s="124"/>
      <c r="X79" s="123"/>
      <c r="Y79" s="124"/>
    </row>
    <row r="80" spans="1:28" ht="21.75" customHeight="1" x14ac:dyDescent="0.3">
      <c r="A80" s="33"/>
      <c r="B80" s="31"/>
      <c r="C80" s="23" t="s">
        <v>169</v>
      </c>
      <c r="D80" s="23" t="s">
        <v>451</v>
      </c>
      <c r="E80" s="3">
        <v>2015</v>
      </c>
      <c r="F80" s="3" t="s">
        <v>15</v>
      </c>
      <c r="G80" s="3">
        <v>10</v>
      </c>
      <c r="H80" s="3" t="s">
        <v>385</v>
      </c>
      <c r="I80" s="3" t="s">
        <v>337</v>
      </c>
      <c r="J80" s="25">
        <f t="shared" si="14"/>
        <v>83075</v>
      </c>
      <c r="K80" s="25">
        <v>66460</v>
      </c>
      <c r="L80" s="25"/>
      <c r="M80" s="25"/>
      <c r="N80" s="25">
        <v>16615</v>
      </c>
      <c r="O80" s="25"/>
      <c r="P80" s="3"/>
      <c r="Q80" s="3"/>
      <c r="R80" s="3"/>
      <c r="S80" s="3"/>
      <c r="T80" s="3"/>
      <c r="U80" s="3" t="s">
        <v>143</v>
      </c>
      <c r="V80" s="161"/>
      <c r="W80" s="162"/>
      <c r="X80" s="161"/>
      <c r="Y80" s="162"/>
    </row>
    <row r="81" spans="1:28" ht="21.75" customHeight="1" x14ac:dyDescent="0.3">
      <c r="A81" s="33"/>
      <c r="B81" s="30" t="s">
        <v>170</v>
      </c>
      <c r="C81" s="23" t="s">
        <v>171</v>
      </c>
      <c r="D81" s="23" t="s">
        <v>451</v>
      </c>
      <c r="E81" s="3">
        <v>2014</v>
      </c>
      <c r="F81" s="3" t="s">
        <v>15</v>
      </c>
      <c r="G81" s="3">
        <v>10</v>
      </c>
      <c r="H81" s="3" t="s">
        <v>377</v>
      </c>
      <c r="I81" s="3" t="s">
        <v>337</v>
      </c>
      <c r="J81" s="25">
        <f t="shared" si="14"/>
        <v>50000</v>
      </c>
      <c r="K81" s="25">
        <v>40000</v>
      </c>
      <c r="L81" s="25"/>
      <c r="M81" s="25"/>
      <c r="N81" s="25">
        <v>10000</v>
      </c>
      <c r="O81" s="25"/>
      <c r="P81" s="3"/>
      <c r="Q81" s="3"/>
      <c r="R81" s="3"/>
      <c r="S81" s="3"/>
      <c r="T81" s="3"/>
      <c r="U81" s="3" t="s">
        <v>143</v>
      </c>
      <c r="V81" s="161"/>
      <c r="W81" s="162"/>
      <c r="X81" s="161"/>
      <c r="Y81" s="162"/>
    </row>
    <row r="82" spans="1:28" ht="21.75" customHeight="1" x14ac:dyDescent="0.3">
      <c r="A82" s="109"/>
      <c r="B82" s="31"/>
      <c r="C82" s="23" t="s">
        <v>686</v>
      </c>
      <c r="D82" s="23" t="s">
        <v>687</v>
      </c>
      <c r="E82" s="3">
        <v>2023</v>
      </c>
      <c r="F82" s="3" t="s">
        <v>688</v>
      </c>
      <c r="G82" s="3">
        <v>10</v>
      </c>
      <c r="H82" s="3" t="s">
        <v>689</v>
      </c>
      <c r="I82" s="3" t="s">
        <v>337</v>
      </c>
      <c r="J82" s="25">
        <f t="shared" si="14"/>
        <v>153850</v>
      </c>
      <c r="K82" s="25"/>
      <c r="L82" s="25"/>
      <c r="M82" s="25"/>
      <c r="N82" s="25">
        <v>153850</v>
      </c>
      <c r="O82" s="25"/>
      <c r="P82" s="3" t="s">
        <v>691</v>
      </c>
      <c r="Q82" s="3"/>
      <c r="R82" s="3"/>
      <c r="S82" s="3"/>
      <c r="T82" s="3"/>
      <c r="U82" s="3" t="s">
        <v>690</v>
      </c>
      <c r="V82" s="110"/>
      <c r="W82" s="111"/>
      <c r="X82" s="110" t="s">
        <v>692</v>
      </c>
      <c r="Y82" s="111"/>
    </row>
    <row r="83" spans="1:28" ht="21.75" customHeight="1" x14ac:dyDescent="0.3">
      <c r="A83" s="33"/>
      <c r="B83" s="28"/>
      <c r="C83" s="23" t="s">
        <v>171</v>
      </c>
      <c r="D83" s="23" t="s">
        <v>451</v>
      </c>
      <c r="E83" s="3">
        <v>2015</v>
      </c>
      <c r="F83" s="3" t="s">
        <v>15</v>
      </c>
      <c r="G83" s="3">
        <v>10</v>
      </c>
      <c r="H83" s="3" t="s">
        <v>385</v>
      </c>
      <c r="I83" s="3" t="s">
        <v>337</v>
      </c>
      <c r="J83" s="25">
        <f t="shared" si="14"/>
        <v>83075</v>
      </c>
      <c r="K83" s="25">
        <v>66460</v>
      </c>
      <c r="L83" s="25"/>
      <c r="M83" s="25"/>
      <c r="N83" s="25">
        <v>16615</v>
      </c>
      <c r="O83" s="25"/>
      <c r="P83" s="3"/>
      <c r="Q83" s="3"/>
      <c r="R83" s="3"/>
      <c r="S83" s="3"/>
      <c r="T83" s="3"/>
      <c r="U83" s="3" t="s">
        <v>782</v>
      </c>
      <c r="V83" s="161" t="s">
        <v>784</v>
      </c>
      <c r="W83" s="162"/>
      <c r="X83" s="161"/>
      <c r="Y83" s="162"/>
    </row>
    <row r="84" spans="1:28" ht="21.75" customHeight="1" x14ac:dyDescent="0.3">
      <c r="A84" s="34"/>
      <c r="B84" s="28" t="s">
        <v>172</v>
      </c>
      <c r="C84" s="23" t="s">
        <v>173</v>
      </c>
      <c r="D84" s="23" t="s">
        <v>451</v>
      </c>
      <c r="E84" s="3">
        <v>2015</v>
      </c>
      <c r="F84" s="3" t="s">
        <v>15</v>
      </c>
      <c r="G84" s="3">
        <v>10</v>
      </c>
      <c r="H84" s="3" t="s">
        <v>377</v>
      </c>
      <c r="I84" s="3" t="s">
        <v>337</v>
      </c>
      <c r="J84" s="25">
        <f t="shared" si="14"/>
        <v>83075</v>
      </c>
      <c r="K84" s="25">
        <v>66460</v>
      </c>
      <c r="L84" s="25"/>
      <c r="M84" s="25"/>
      <c r="N84" s="25">
        <v>16615</v>
      </c>
      <c r="O84" s="25"/>
      <c r="P84" s="3"/>
      <c r="Q84" s="3"/>
      <c r="R84" s="3"/>
      <c r="S84" s="3"/>
      <c r="T84" s="3"/>
      <c r="U84" s="3" t="s">
        <v>174</v>
      </c>
      <c r="V84" s="161" t="s">
        <v>785</v>
      </c>
      <c r="W84" s="162"/>
      <c r="X84" s="161"/>
      <c r="Y84" s="162"/>
    </row>
    <row r="85" spans="1:28" ht="21.75" hidden="1" customHeight="1" x14ac:dyDescent="0.3">
      <c r="A85" s="60" t="s">
        <v>145</v>
      </c>
      <c r="B85" s="58"/>
      <c r="C85" s="50">
        <f>SUBTOTAL(3,E86:E90)</f>
        <v>4</v>
      </c>
      <c r="D85" s="50"/>
      <c r="E85" s="51"/>
      <c r="F85" s="50"/>
      <c r="G85" s="51"/>
      <c r="H85" s="51"/>
      <c r="I85" s="51"/>
      <c r="J85" s="59">
        <f t="shared" ref="J85:O85" si="15">SUBTOTAL(109,J86:J90)</f>
        <v>285423</v>
      </c>
      <c r="K85" s="59">
        <f t="shared" si="15"/>
        <v>147599</v>
      </c>
      <c r="L85" s="59">
        <f t="shared" si="15"/>
        <v>0</v>
      </c>
      <c r="M85" s="59">
        <f t="shared" si="15"/>
        <v>80740</v>
      </c>
      <c r="N85" s="59">
        <f t="shared" si="15"/>
        <v>57084</v>
      </c>
      <c r="O85" s="59">
        <f t="shared" si="15"/>
        <v>0</v>
      </c>
      <c r="P85" s="43"/>
      <c r="Q85" s="43"/>
      <c r="R85" s="43"/>
      <c r="S85" s="43"/>
      <c r="T85" s="43"/>
      <c r="U85" s="43"/>
      <c r="V85" s="155"/>
      <c r="W85" s="156"/>
      <c r="X85" s="155"/>
      <c r="Y85" s="156"/>
    </row>
    <row r="86" spans="1:28" ht="21.75" customHeight="1" x14ac:dyDescent="0.3">
      <c r="A86" s="32" t="s">
        <v>175</v>
      </c>
      <c r="B86" s="30" t="s">
        <v>174</v>
      </c>
      <c r="C86" s="23" t="s">
        <v>176</v>
      </c>
      <c r="D86" s="23" t="s">
        <v>451</v>
      </c>
      <c r="E86" s="3">
        <v>2015</v>
      </c>
      <c r="F86" s="3" t="s">
        <v>15</v>
      </c>
      <c r="G86" s="3">
        <v>10</v>
      </c>
      <c r="H86" s="3" t="s">
        <v>377</v>
      </c>
      <c r="I86" s="3" t="s">
        <v>337</v>
      </c>
      <c r="J86" s="25">
        <f t="shared" ref="J86:J87" si="16">SUM(K86:O86)</f>
        <v>83750</v>
      </c>
      <c r="K86" s="25">
        <v>67000</v>
      </c>
      <c r="L86" s="25"/>
      <c r="M86" s="25"/>
      <c r="N86" s="25">
        <v>16750</v>
      </c>
      <c r="O86" s="25"/>
      <c r="P86" s="3"/>
      <c r="Q86" s="3"/>
      <c r="R86" s="3"/>
      <c r="S86" s="3"/>
      <c r="T86" s="3"/>
      <c r="U86" s="3" t="s">
        <v>174</v>
      </c>
      <c r="V86" s="161" t="s">
        <v>786</v>
      </c>
      <c r="W86" s="162"/>
      <c r="X86" s="161"/>
      <c r="Y86" s="162"/>
    </row>
    <row r="87" spans="1:28" ht="21.75" customHeight="1" x14ac:dyDescent="0.3">
      <c r="A87" s="33"/>
      <c r="B87" s="30" t="s">
        <v>177</v>
      </c>
      <c r="C87" s="23" t="s">
        <v>178</v>
      </c>
      <c r="D87" s="23" t="s">
        <v>451</v>
      </c>
      <c r="E87" s="3">
        <v>2015</v>
      </c>
      <c r="F87" s="3" t="s">
        <v>15</v>
      </c>
      <c r="G87" s="3">
        <v>7.5</v>
      </c>
      <c r="H87" s="3" t="s">
        <v>377</v>
      </c>
      <c r="I87" s="3" t="s">
        <v>337</v>
      </c>
      <c r="J87" s="25">
        <f t="shared" si="16"/>
        <v>49222</v>
      </c>
      <c r="K87" s="25">
        <v>39378</v>
      </c>
      <c r="L87" s="25"/>
      <c r="M87" s="25"/>
      <c r="N87" s="25">
        <v>9844</v>
      </c>
      <c r="O87" s="25"/>
      <c r="P87" s="3"/>
      <c r="Q87" s="3"/>
      <c r="R87" s="3"/>
      <c r="S87" s="3"/>
      <c r="T87" s="3"/>
      <c r="U87" s="3" t="s">
        <v>782</v>
      </c>
      <c r="V87" s="161" t="s">
        <v>787</v>
      </c>
      <c r="W87" s="162"/>
      <c r="X87" s="161"/>
      <c r="Y87" s="162"/>
    </row>
    <row r="88" spans="1:28" ht="21.75" hidden="1" customHeight="1" x14ac:dyDescent="0.3">
      <c r="A88" s="33"/>
      <c r="B88" s="31"/>
      <c r="C88" s="81" t="s">
        <v>179</v>
      </c>
      <c r="D88" s="81" t="s">
        <v>334</v>
      </c>
      <c r="E88" s="82"/>
      <c r="F88" s="82"/>
      <c r="G88" s="82"/>
      <c r="H88" s="82" t="s">
        <v>347</v>
      </c>
      <c r="I88" s="82" t="s">
        <v>387</v>
      </c>
      <c r="J88" s="83">
        <f t="shared" ref="J88:J90" si="17">SUM(K88:O88)</f>
        <v>54444</v>
      </c>
      <c r="K88" s="83"/>
      <c r="L88" s="83">
        <v>43555</v>
      </c>
      <c r="M88" s="83"/>
      <c r="N88" s="83">
        <v>10889</v>
      </c>
      <c r="O88" s="83"/>
      <c r="P88" s="82" t="s">
        <v>39</v>
      </c>
      <c r="Q88" s="82"/>
      <c r="R88" s="82"/>
      <c r="S88" s="82"/>
      <c r="T88" s="82"/>
      <c r="U88" s="82" t="s">
        <v>697</v>
      </c>
      <c r="V88" s="163" t="s">
        <v>698</v>
      </c>
      <c r="W88" s="164"/>
      <c r="X88" s="163"/>
      <c r="Y88" s="164"/>
    </row>
    <row r="89" spans="1:28" ht="21.75" customHeight="1" x14ac:dyDescent="0.3">
      <c r="A89" s="118"/>
      <c r="B89" s="31"/>
      <c r="C89" s="23" t="s">
        <v>696</v>
      </c>
      <c r="D89" s="23" t="s">
        <v>451</v>
      </c>
      <c r="E89" s="5">
        <v>2021</v>
      </c>
      <c r="F89" s="5" t="s">
        <v>409</v>
      </c>
      <c r="G89" s="5">
        <v>10</v>
      </c>
      <c r="H89" s="5" t="s">
        <v>434</v>
      </c>
      <c r="I89" s="5" t="s">
        <v>479</v>
      </c>
      <c r="J89" s="25">
        <f t="shared" si="17"/>
        <v>100925</v>
      </c>
      <c r="K89" s="49"/>
      <c r="L89" s="49"/>
      <c r="M89" s="49">
        <v>80740</v>
      </c>
      <c r="N89" s="49">
        <v>20185</v>
      </c>
      <c r="O89" s="49"/>
      <c r="P89" s="5" t="s">
        <v>352</v>
      </c>
      <c r="Q89" s="3" t="s">
        <v>700</v>
      </c>
      <c r="R89" s="3"/>
      <c r="S89" s="3"/>
      <c r="T89" s="3"/>
      <c r="U89" s="3" t="s">
        <v>425</v>
      </c>
      <c r="V89" s="113" t="s">
        <v>701</v>
      </c>
      <c r="W89" s="114"/>
      <c r="X89" s="113"/>
      <c r="Y89" s="114"/>
      <c r="Z89" s="8" t="s">
        <v>714</v>
      </c>
      <c r="AA89" s="8" t="s">
        <v>715</v>
      </c>
      <c r="AB89" s="8" t="s">
        <v>716</v>
      </c>
    </row>
    <row r="90" spans="1:28" ht="21.75" customHeight="1" x14ac:dyDescent="0.3">
      <c r="A90" s="34"/>
      <c r="B90" s="28"/>
      <c r="C90" s="23" t="s">
        <v>180</v>
      </c>
      <c r="D90" s="23" t="s">
        <v>451</v>
      </c>
      <c r="E90" s="3">
        <v>2016</v>
      </c>
      <c r="F90" s="3" t="s">
        <v>15</v>
      </c>
      <c r="G90" s="3">
        <v>7.5</v>
      </c>
      <c r="H90" s="3" t="s">
        <v>351</v>
      </c>
      <c r="I90" s="3" t="s">
        <v>115</v>
      </c>
      <c r="J90" s="25">
        <f t="shared" si="17"/>
        <v>51526</v>
      </c>
      <c r="K90" s="25">
        <v>41221</v>
      </c>
      <c r="L90" s="25"/>
      <c r="M90" s="25"/>
      <c r="N90" s="25">
        <v>10305</v>
      </c>
      <c r="O90" s="25"/>
      <c r="P90" s="3" t="s">
        <v>39</v>
      </c>
      <c r="Q90" s="3"/>
      <c r="R90" s="3"/>
      <c r="S90" s="3"/>
      <c r="T90" s="3"/>
      <c r="U90" s="3" t="s">
        <v>143</v>
      </c>
      <c r="V90" s="161"/>
      <c r="W90" s="162"/>
      <c r="X90" s="161"/>
      <c r="Y90" s="162"/>
    </row>
    <row r="91" spans="1:28" ht="21.75" hidden="1" customHeight="1" x14ac:dyDescent="0.3">
      <c r="A91" s="60" t="s">
        <v>145</v>
      </c>
      <c r="B91" s="58"/>
      <c r="C91" s="50">
        <f>SUBTOTAL(3,E92:E103)</f>
        <v>10</v>
      </c>
      <c r="D91" s="50"/>
      <c r="E91" s="51"/>
      <c r="F91" s="50"/>
      <c r="G91" s="51"/>
      <c r="H91" s="51"/>
      <c r="I91" s="51"/>
      <c r="J91" s="59">
        <f t="shared" ref="J91:O91" si="18">SUBTOTAL(109,J92:J103)</f>
        <v>797585</v>
      </c>
      <c r="K91" s="59">
        <f t="shared" si="18"/>
        <v>222567</v>
      </c>
      <c r="L91" s="59">
        <f t="shared" si="18"/>
        <v>60203</v>
      </c>
      <c r="M91" s="59">
        <f t="shared" si="18"/>
        <v>199294</v>
      </c>
      <c r="N91" s="59">
        <f t="shared" si="18"/>
        <v>309521</v>
      </c>
      <c r="O91" s="59">
        <f t="shared" si="18"/>
        <v>6000</v>
      </c>
      <c r="P91" s="43"/>
      <c r="Q91" s="43"/>
      <c r="R91" s="43"/>
      <c r="S91" s="43"/>
      <c r="T91" s="43"/>
      <c r="U91" s="43"/>
      <c r="V91" s="155"/>
      <c r="W91" s="156"/>
      <c r="X91" s="155"/>
      <c r="Y91" s="156"/>
    </row>
    <row r="92" spans="1:28" ht="21.75" customHeight="1" x14ac:dyDescent="0.3">
      <c r="A92" s="32" t="s">
        <v>181</v>
      </c>
      <c r="B92" s="30" t="s">
        <v>182</v>
      </c>
      <c r="C92" s="23" t="s">
        <v>183</v>
      </c>
      <c r="D92" s="23" t="s">
        <v>451</v>
      </c>
      <c r="E92" s="3">
        <v>2004</v>
      </c>
      <c r="F92" s="3" t="s">
        <v>15</v>
      </c>
      <c r="G92" s="3">
        <v>5</v>
      </c>
      <c r="H92" s="3" t="s">
        <v>388</v>
      </c>
      <c r="I92" s="3"/>
      <c r="J92" s="25">
        <f t="shared" ref="J92:J97" si="19">SUM(K92:O92)</f>
        <v>40000</v>
      </c>
      <c r="K92" s="25"/>
      <c r="L92" s="25"/>
      <c r="M92" s="25"/>
      <c r="N92" s="25">
        <v>34000</v>
      </c>
      <c r="O92" s="25">
        <v>6000</v>
      </c>
      <c r="P92" s="3"/>
      <c r="Q92" s="3"/>
      <c r="R92" s="3"/>
      <c r="S92" s="3"/>
      <c r="T92" s="3"/>
      <c r="U92" s="3" t="s">
        <v>143</v>
      </c>
      <c r="V92" s="161"/>
      <c r="W92" s="162"/>
      <c r="X92" s="161"/>
      <c r="Y92" s="162"/>
    </row>
    <row r="93" spans="1:28" ht="21.75" hidden="1" customHeight="1" x14ac:dyDescent="0.3">
      <c r="A93" s="33"/>
      <c r="B93" s="31"/>
      <c r="C93" s="81" t="s">
        <v>184</v>
      </c>
      <c r="D93" s="81" t="s">
        <v>334</v>
      </c>
      <c r="E93" s="82"/>
      <c r="F93" s="82"/>
      <c r="G93" s="82"/>
      <c r="H93" s="82" t="s">
        <v>54</v>
      </c>
      <c r="I93" s="82" t="s">
        <v>389</v>
      </c>
      <c r="J93" s="83">
        <f t="shared" si="19"/>
        <v>61160</v>
      </c>
      <c r="K93" s="83">
        <v>42812</v>
      </c>
      <c r="L93" s="83"/>
      <c r="M93" s="83">
        <v>9174</v>
      </c>
      <c r="N93" s="83">
        <v>9174</v>
      </c>
      <c r="O93" s="83"/>
      <c r="P93" s="82"/>
      <c r="Q93" s="82"/>
      <c r="R93" s="82"/>
      <c r="S93" s="82"/>
      <c r="T93" s="82"/>
      <c r="U93" s="82" t="s">
        <v>764</v>
      </c>
      <c r="V93" s="163" t="s">
        <v>762</v>
      </c>
      <c r="W93" s="164"/>
      <c r="X93" s="163"/>
      <c r="Y93" s="164"/>
    </row>
    <row r="94" spans="1:28" ht="21.75" customHeight="1" x14ac:dyDescent="0.3">
      <c r="A94" s="140"/>
      <c r="B94" s="31"/>
      <c r="C94" s="23" t="s">
        <v>759</v>
      </c>
      <c r="D94" s="23" t="s">
        <v>760</v>
      </c>
      <c r="E94" s="3">
        <v>2023</v>
      </c>
      <c r="F94" s="3" t="s">
        <v>761</v>
      </c>
      <c r="G94" s="3">
        <v>10</v>
      </c>
      <c r="H94" s="3" t="s">
        <v>763</v>
      </c>
      <c r="I94" s="3" t="s">
        <v>337</v>
      </c>
      <c r="J94" s="25">
        <f t="shared" si="19"/>
        <v>129766</v>
      </c>
      <c r="K94" s="25"/>
      <c r="L94" s="25"/>
      <c r="M94" s="25">
        <v>103813</v>
      </c>
      <c r="N94" s="25">
        <v>25953</v>
      </c>
      <c r="O94" s="25"/>
      <c r="P94" s="3"/>
      <c r="Q94" s="3"/>
      <c r="R94" s="3"/>
      <c r="S94" s="3"/>
      <c r="T94" s="3"/>
      <c r="U94" s="3" t="s">
        <v>774</v>
      </c>
      <c r="V94" s="138"/>
      <c r="W94" s="139"/>
      <c r="X94" s="138"/>
      <c r="Y94" s="139"/>
      <c r="Z94" s="8" t="s">
        <v>765</v>
      </c>
      <c r="AA94" s="8" t="s">
        <v>766</v>
      </c>
      <c r="AB94" s="8" t="s">
        <v>767</v>
      </c>
    </row>
    <row r="95" spans="1:28" ht="21.75" customHeight="1" x14ac:dyDescent="0.3">
      <c r="A95" s="33"/>
      <c r="B95" s="31"/>
      <c r="C95" s="23" t="s">
        <v>183</v>
      </c>
      <c r="D95" s="23" t="s">
        <v>451</v>
      </c>
      <c r="E95" s="3">
        <v>2013</v>
      </c>
      <c r="F95" s="3" t="s">
        <v>15</v>
      </c>
      <c r="G95" s="3">
        <v>10</v>
      </c>
      <c r="H95" s="3" t="s">
        <v>377</v>
      </c>
      <c r="I95" s="3" t="s">
        <v>337</v>
      </c>
      <c r="J95" s="25">
        <f t="shared" si="19"/>
        <v>65871</v>
      </c>
      <c r="K95" s="25">
        <v>46109</v>
      </c>
      <c r="L95" s="25"/>
      <c r="M95" s="25">
        <v>9881</v>
      </c>
      <c r="N95" s="25">
        <v>9881</v>
      </c>
      <c r="O95" s="25"/>
      <c r="P95" s="3"/>
      <c r="Q95" s="3"/>
      <c r="R95" s="3"/>
      <c r="S95" s="3"/>
      <c r="T95" s="3"/>
      <c r="U95" s="3" t="s">
        <v>774</v>
      </c>
      <c r="V95" s="161"/>
      <c r="W95" s="162"/>
      <c r="X95" s="161"/>
      <c r="Y95" s="162"/>
    </row>
    <row r="96" spans="1:28" ht="21.75" customHeight="1" x14ac:dyDescent="0.3">
      <c r="A96" s="33"/>
      <c r="B96" s="31"/>
      <c r="C96" s="23" t="s">
        <v>186</v>
      </c>
      <c r="D96" s="23" t="s">
        <v>451</v>
      </c>
      <c r="E96" s="3">
        <v>2014</v>
      </c>
      <c r="F96" s="3" t="s">
        <v>15</v>
      </c>
      <c r="G96" s="3">
        <v>7.5</v>
      </c>
      <c r="H96" s="3" t="s">
        <v>377</v>
      </c>
      <c r="I96" s="3" t="s">
        <v>337</v>
      </c>
      <c r="J96" s="25">
        <f t="shared" si="19"/>
        <v>51030</v>
      </c>
      <c r="K96" s="25">
        <v>40824</v>
      </c>
      <c r="L96" s="25"/>
      <c r="M96" s="25"/>
      <c r="N96" s="25">
        <v>10206</v>
      </c>
      <c r="O96" s="25"/>
      <c r="P96" s="3"/>
      <c r="Q96" s="3"/>
      <c r="R96" s="3"/>
      <c r="S96" s="3"/>
      <c r="T96" s="3"/>
      <c r="U96" s="3" t="s">
        <v>143</v>
      </c>
      <c r="V96" s="161"/>
      <c r="W96" s="162"/>
      <c r="X96" s="161"/>
      <c r="Y96" s="162"/>
    </row>
    <row r="97" spans="1:28" ht="21.75" customHeight="1" x14ac:dyDescent="0.3">
      <c r="A97" s="33"/>
      <c r="B97" s="31"/>
      <c r="C97" s="23" t="s">
        <v>187</v>
      </c>
      <c r="D97" s="23" t="s">
        <v>451</v>
      </c>
      <c r="E97" s="3">
        <v>2017</v>
      </c>
      <c r="F97" s="3" t="s">
        <v>15</v>
      </c>
      <c r="G97" s="3">
        <v>10</v>
      </c>
      <c r="H97" s="3" t="s">
        <v>348</v>
      </c>
      <c r="I97" s="3" t="s">
        <v>113</v>
      </c>
      <c r="J97" s="25">
        <f t="shared" si="19"/>
        <v>75254</v>
      </c>
      <c r="K97" s="25"/>
      <c r="L97" s="25">
        <v>60203</v>
      </c>
      <c r="M97" s="25"/>
      <c r="N97" s="25">
        <v>15051</v>
      </c>
      <c r="O97" s="25"/>
      <c r="P97" s="3" t="s">
        <v>344</v>
      </c>
      <c r="Q97" s="3"/>
      <c r="R97" s="3"/>
      <c r="S97" s="3"/>
      <c r="T97" s="3"/>
      <c r="U97" s="3" t="s">
        <v>782</v>
      </c>
      <c r="V97" s="161" t="s">
        <v>788</v>
      </c>
      <c r="W97" s="162"/>
      <c r="X97" s="161"/>
      <c r="Y97" s="162"/>
    </row>
    <row r="98" spans="1:28" ht="21.75" hidden="1" customHeight="1" x14ac:dyDescent="0.3">
      <c r="A98" s="33"/>
      <c r="B98" s="30" t="s">
        <v>188</v>
      </c>
      <c r="C98" s="81" t="s">
        <v>189</v>
      </c>
      <c r="D98" s="81" t="s">
        <v>702</v>
      </c>
      <c r="E98" s="82"/>
      <c r="F98" s="82"/>
      <c r="G98" s="82"/>
      <c r="H98" s="82" t="s">
        <v>338</v>
      </c>
      <c r="I98" s="82" t="s">
        <v>339</v>
      </c>
      <c r="J98" s="83">
        <f t="shared" ref="J98:J103" si="20">SUM(K98:O98)</f>
        <v>294600</v>
      </c>
      <c r="K98" s="83"/>
      <c r="L98" s="83"/>
      <c r="M98" s="83"/>
      <c r="N98" s="83">
        <v>294600</v>
      </c>
      <c r="O98" s="83"/>
      <c r="P98" s="82"/>
      <c r="Q98" s="82"/>
      <c r="R98" s="82"/>
      <c r="S98" s="82" t="s">
        <v>361</v>
      </c>
      <c r="T98" s="82" t="s">
        <v>363</v>
      </c>
      <c r="U98" s="82" t="s">
        <v>703</v>
      </c>
      <c r="V98" s="163" t="s">
        <v>704</v>
      </c>
      <c r="W98" s="164"/>
      <c r="X98" s="163"/>
      <c r="Y98" s="164"/>
    </row>
    <row r="99" spans="1:28" s="129" customFormat="1" ht="21.75" customHeight="1" x14ac:dyDescent="0.3">
      <c r="A99" s="125"/>
      <c r="B99" s="126"/>
      <c r="C99" s="23" t="s">
        <v>727</v>
      </c>
      <c r="D99" s="23" t="s">
        <v>728</v>
      </c>
      <c r="E99" s="5">
        <v>2023</v>
      </c>
      <c r="F99" s="5" t="s">
        <v>729</v>
      </c>
      <c r="G99" s="5">
        <v>10</v>
      </c>
      <c r="H99" s="3" t="s">
        <v>377</v>
      </c>
      <c r="I99" s="3" t="s">
        <v>337</v>
      </c>
      <c r="J99" s="25">
        <f t="shared" si="20"/>
        <v>158580</v>
      </c>
      <c r="K99" s="49"/>
      <c r="L99" s="49"/>
      <c r="M99" s="49"/>
      <c r="N99" s="49">
        <v>158580</v>
      </c>
      <c r="O99" s="49"/>
      <c r="P99" s="5"/>
      <c r="Q99" s="5"/>
      <c r="R99" s="5"/>
      <c r="S99" s="5"/>
      <c r="T99" s="5"/>
      <c r="U99" s="5" t="s">
        <v>730</v>
      </c>
      <c r="V99" s="127"/>
      <c r="W99" s="128"/>
      <c r="X99" s="127"/>
      <c r="Y99" s="128"/>
    </row>
    <row r="100" spans="1:28" ht="21.75" customHeight="1" x14ac:dyDescent="0.3">
      <c r="A100" s="33"/>
      <c r="B100" s="28"/>
      <c r="C100" s="23" t="s">
        <v>190</v>
      </c>
      <c r="D100" s="23" t="s">
        <v>451</v>
      </c>
      <c r="E100" s="3">
        <v>2015</v>
      </c>
      <c r="F100" s="3" t="s">
        <v>15</v>
      </c>
      <c r="G100" s="3">
        <v>7.5</v>
      </c>
      <c r="H100" s="3" t="s">
        <v>377</v>
      </c>
      <c r="I100" s="3" t="s">
        <v>337</v>
      </c>
      <c r="J100" s="25">
        <f t="shared" si="20"/>
        <v>49200</v>
      </c>
      <c r="K100" s="25">
        <v>39360</v>
      </c>
      <c r="L100" s="25"/>
      <c r="M100" s="25"/>
      <c r="N100" s="25">
        <v>9840</v>
      </c>
      <c r="O100" s="25"/>
      <c r="P100" s="3"/>
      <c r="Q100" s="3"/>
      <c r="R100" s="3"/>
      <c r="S100" s="3"/>
      <c r="T100" s="3"/>
      <c r="U100" s="3" t="s">
        <v>774</v>
      </c>
      <c r="V100" s="161"/>
      <c r="W100" s="162"/>
      <c r="X100" s="179"/>
      <c r="Y100" s="180"/>
    </row>
    <row r="101" spans="1:28" ht="21.75" customHeight="1" x14ac:dyDescent="0.3">
      <c r="A101" s="33"/>
      <c r="B101" s="148" t="s">
        <v>191</v>
      </c>
      <c r="C101" s="23" t="s">
        <v>185</v>
      </c>
      <c r="D101" s="23" t="s">
        <v>451</v>
      </c>
      <c r="E101" s="3">
        <v>2013</v>
      </c>
      <c r="F101" s="3" t="s">
        <v>15</v>
      </c>
      <c r="G101" s="3">
        <v>7.5</v>
      </c>
      <c r="H101" s="3" t="s">
        <v>390</v>
      </c>
      <c r="I101" s="3" t="s">
        <v>391</v>
      </c>
      <c r="J101" s="25">
        <f t="shared" si="20"/>
        <v>44450</v>
      </c>
      <c r="K101" s="25">
        <v>35560</v>
      </c>
      <c r="L101" s="25"/>
      <c r="M101" s="25"/>
      <c r="N101" s="25">
        <v>8890</v>
      </c>
      <c r="O101" s="25"/>
      <c r="P101" s="3"/>
      <c r="Q101" s="3"/>
      <c r="R101" s="3"/>
      <c r="S101" s="3"/>
      <c r="T101" s="3"/>
      <c r="U101" s="3" t="s">
        <v>143</v>
      </c>
      <c r="V101" s="161"/>
      <c r="W101" s="162"/>
      <c r="X101" s="161"/>
      <c r="Y101" s="162"/>
    </row>
    <row r="102" spans="1:28" ht="21.75" customHeight="1" x14ac:dyDescent="0.3">
      <c r="A102" s="33"/>
      <c r="B102" s="149"/>
      <c r="C102" s="23" t="s">
        <v>192</v>
      </c>
      <c r="D102" s="23" t="s">
        <v>636</v>
      </c>
      <c r="E102" s="3">
        <v>2022</v>
      </c>
      <c r="F102" s="3" t="s">
        <v>637</v>
      </c>
      <c r="G102" s="3">
        <v>10</v>
      </c>
      <c r="H102" s="3" t="s">
        <v>638</v>
      </c>
      <c r="I102" s="3" t="s">
        <v>479</v>
      </c>
      <c r="J102" s="25">
        <f t="shared" si="20"/>
        <v>107000</v>
      </c>
      <c r="K102" s="25"/>
      <c r="L102" s="25"/>
      <c r="M102" s="25">
        <v>85600</v>
      </c>
      <c r="N102" s="25">
        <v>21400</v>
      </c>
      <c r="O102" s="25"/>
      <c r="P102" s="3"/>
      <c r="Q102" s="3"/>
      <c r="R102" s="3"/>
      <c r="S102" s="3"/>
      <c r="T102" s="3"/>
      <c r="U102" s="3" t="s">
        <v>425</v>
      </c>
      <c r="V102" s="93"/>
      <c r="W102" s="94"/>
      <c r="X102" s="93" t="s">
        <v>647</v>
      </c>
      <c r="Y102" s="94"/>
      <c r="Z102" s="8" t="s">
        <v>639</v>
      </c>
      <c r="AA102" s="8" t="s">
        <v>640</v>
      </c>
      <c r="AB102" s="8" t="s">
        <v>641</v>
      </c>
    </row>
    <row r="103" spans="1:28" ht="21.75" customHeight="1" x14ac:dyDescent="0.3">
      <c r="A103" s="34"/>
      <c r="B103" s="150"/>
      <c r="C103" s="23" t="s">
        <v>192</v>
      </c>
      <c r="D103" s="23" t="s">
        <v>451</v>
      </c>
      <c r="E103" s="3">
        <v>2014</v>
      </c>
      <c r="F103" s="3" t="s">
        <v>15</v>
      </c>
      <c r="G103" s="3">
        <v>10</v>
      </c>
      <c r="H103" s="3" t="s">
        <v>377</v>
      </c>
      <c r="I103" s="3" t="s">
        <v>337</v>
      </c>
      <c r="J103" s="25">
        <f t="shared" si="20"/>
        <v>76434</v>
      </c>
      <c r="K103" s="25">
        <v>60714</v>
      </c>
      <c r="L103" s="25"/>
      <c r="M103" s="25"/>
      <c r="N103" s="25">
        <v>15720</v>
      </c>
      <c r="O103" s="25"/>
      <c r="P103" s="3"/>
      <c r="Q103" s="3"/>
      <c r="R103" s="3"/>
      <c r="S103" s="3"/>
      <c r="T103" s="3"/>
      <c r="U103" s="3" t="s">
        <v>174</v>
      </c>
      <c r="V103" s="161"/>
      <c r="W103" s="162"/>
      <c r="X103" s="161"/>
      <c r="Y103" s="162"/>
    </row>
    <row r="104" spans="1:28" ht="21.75" hidden="1" customHeight="1" x14ac:dyDescent="0.3">
      <c r="A104" s="60" t="s">
        <v>145</v>
      </c>
      <c r="B104" s="58"/>
      <c r="C104" s="50">
        <f>SUBTOTAL(3,E105:E119)</f>
        <v>13</v>
      </c>
      <c r="D104" s="50"/>
      <c r="E104" s="51"/>
      <c r="F104" s="50"/>
      <c r="G104" s="51"/>
      <c r="H104" s="51"/>
      <c r="I104" s="51"/>
      <c r="J104" s="59">
        <f t="shared" ref="J104:O104" si="21">SUBTOTAL(109,J105:J119)</f>
        <v>989805</v>
      </c>
      <c r="K104" s="59">
        <f t="shared" si="21"/>
        <v>193313</v>
      </c>
      <c r="L104" s="59">
        <f t="shared" si="21"/>
        <v>183223</v>
      </c>
      <c r="M104" s="59">
        <f t="shared" si="21"/>
        <v>284264</v>
      </c>
      <c r="N104" s="59">
        <f t="shared" si="21"/>
        <v>329005</v>
      </c>
      <c r="O104" s="59">
        <f t="shared" si="21"/>
        <v>0</v>
      </c>
      <c r="P104" s="43"/>
      <c r="Q104" s="43"/>
      <c r="R104" s="43"/>
      <c r="S104" s="43"/>
      <c r="T104" s="43"/>
      <c r="U104" s="43"/>
      <c r="V104" s="155"/>
      <c r="W104" s="156"/>
      <c r="X104" s="155"/>
      <c r="Y104" s="156"/>
    </row>
    <row r="105" spans="1:28" ht="21.75" hidden="1" customHeight="1" x14ac:dyDescent="0.3">
      <c r="A105" s="32" t="s">
        <v>193</v>
      </c>
      <c r="B105" s="30" t="s">
        <v>194</v>
      </c>
      <c r="C105" s="75" t="s">
        <v>195</v>
      </c>
      <c r="D105" s="75" t="s">
        <v>512</v>
      </c>
      <c r="E105" s="73"/>
      <c r="F105" s="73"/>
      <c r="G105" s="73">
        <v>3</v>
      </c>
      <c r="H105" s="73" t="s">
        <v>411</v>
      </c>
      <c r="I105" s="73" t="s">
        <v>437</v>
      </c>
      <c r="J105" s="74">
        <f t="shared" ref="J105:J119" si="22">SUM(K105:O105)</f>
        <v>40000</v>
      </c>
      <c r="K105" s="74"/>
      <c r="L105" s="74"/>
      <c r="M105" s="74">
        <v>34000</v>
      </c>
      <c r="N105" s="74">
        <v>6000</v>
      </c>
      <c r="O105" s="74"/>
      <c r="P105" s="73" t="s">
        <v>352</v>
      </c>
      <c r="Q105" s="73"/>
      <c r="R105" s="73"/>
      <c r="S105" s="73"/>
      <c r="T105" s="73"/>
      <c r="U105" s="73" t="s">
        <v>468</v>
      </c>
      <c r="V105" s="169" t="s">
        <v>207</v>
      </c>
      <c r="W105" s="170"/>
      <c r="X105" s="169" t="s">
        <v>515</v>
      </c>
      <c r="Y105" s="170"/>
    </row>
    <row r="106" spans="1:28" ht="31.5" customHeight="1" x14ac:dyDescent="0.3">
      <c r="A106" s="33"/>
      <c r="B106" s="31"/>
      <c r="C106" s="66" t="s">
        <v>469</v>
      </c>
      <c r="D106" s="19" t="s">
        <v>470</v>
      </c>
      <c r="E106" s="7">
        <v>2021</v>
      </c>
      <c r="F106" s="7" t="s">
        <v>471</v>
      </c>
      <c r="G106" s="7">
        <v>5</v>
      </c>
      <c r="H106" s="7" t="s">
        <v>472</v>
      </c>
      <c r="I106" s="7"/>
      <c r="J106" s="25">
        <f t="shared" si="22"/>
        <v>110920</v>
      </c>
      <c r="K106" s="65"/>
      <c r="L106" s="65"/>
      <c r="M106" s="65">
        <v>88736</v>
      </c>
      <c r="N106" s="65">
        <v>22184</v>
      </c>
      <c r="O106" s="65"/>
      <c r="P106" s="7" t="s">
        <v>473</v>
      </c>
      <c r="Q106" s="7"/>
      <c r="R106" s="7"/>
      <c r="S106" s="7"/>
      <c r="T106" s="7"/>
      <c r="U106" s="3" t="s">
        <v>474</v>
      </c>
      <c r="V106" s="61" t="s">
        <v>475</v>
      </c>
      <c r="W106" s="62"/>
      <c r="X106" s="61"/>
      <c r="Y106" s="62"/>
      <c r="Z106" s="8" t="s">
        <v>566</v>
      </c>
      <c r="AA106" s="8" t="s">
        <v>572</v>
      </c>
      <c r="AB106" s="8" t="s">
        <v>573</v>
      </c>
    </row>
    <row r="107" spans="1:28" ht="21.75" customHeight="1" x14ac:dyDescent="0.3">
      <c r="A107" s="33"/>
      <c r="B107" s="31"/>
      <c r="C107" s="23" t="s">
        <v>196</v>
      </c>
      <c r="D107" s="23" t="s">
        <v>451</v>
      </c>
      <c r="E107" s="3">
        <v>2017</v>
      </c>
      <c r="F107" s="3" t="s">
        <v>15</v>
      </c>
      <c r="G107" s="3">
        <v>7.5</v>
      </c>
      <c r="H107" s="3" t="s">
        <v>348</v>
      </c>
      <c r="I107" s="3" t="s">
        <v>113</v>
      </c>
      <c r="J107" s="25">
        <f t="shared" si="22"/>
        <v>50172</v>
      </c>
      <c r="K107" s="25"/>
      <c r="L107" s="25">
        <v>40138</v>
      </c>
      <c r="M107" s="25"/>
      <c r="N107" s="25">
        <v>10034</v>
      </c>
      <c r="O107" s="25"/>
      <c r="P107" s="3" t="s">
        <v>344</v>
      </c>
      <c r="Q107" s="3"/>
      <c r="R107" s="3"/>
      <c r="S107" s="3"/>
      <c r="T107" s="3"/>
      <c r="U107" s="3" t="s">
        <v>143</v>
      </c>
      <c r="V107" s="161"/>
      <c r="W107" s="162"/>
      <c r="X107" s="161"/>
      <c r="Y107" s="162"/>
    </row>
    <row r="108" spans="1:28" ht="21.75" customHeight="1" x14ac:dyDescent="0.3">
      <c r="A108" s="33"/>
      <c r="B108" s="31"/>
      <c r="C108" s="23" t="s">
        <v>164</v>
      </c>
      <c r="D108" s="23" t="s">
        <v>451</v>
      </c>
      <c r="E108" s="3">
        <v>2013</v>
      </c>
      <c r="F108" s="3" t="s">
        <v>15</v>
      </c>
      <c r="G108" s="3">
        <v>7.5</v>
      </c>
      <c r="H108" s="3" t="s">
        <v>385</v>
      </c>
      <c r="I108" s="3" t="s">
        <v>337</v>
      </c>
      <c r="J108" s="25">
        <f t="shared" si="22"/>
        <v>49150</v>
      </c>
      <c r="K108" s="25">
        <v>24575</v>
      </c>
      <c r="L108" s="25"/>
      <c r="M108" s="25"/>
      <c r="N108" s="25">
        <v>24575</v>
      </c>
      <c r="O108" s="25"/>
      <c r="P108" s="3"/>
      <c r="Q108" s="3"/>
      <c r="R108" s="3"/>
      <c r="S108" s="3"/>
      <c r="T108" s="3"/>
      <c r="U108" s="3" t="s">
        <v>143</v>
      </c>
      <c r="V108" s="161"/>
      <c r="W108" s="162"/>
      <c r="X108" s="161"/>
      <c r="Y108" s="162"/>
    </row>
    <row r="109" spans="1:28" ht="21.75" customHeight="1" x14ac:dyDescent="0.3">
      <c r="A109" s="33"/>
      <c r="B109" s="31"/>
      <c r="C109" s="23" t="s">
        <v>164</v>
      </c>
      <c r="D109" s="23" t="s">
        <v>454</v>
      </c>
      <c r="E109" s="3">
        <v>2020</v>
      </c>
      <c r="F109" s="3" t="s">
        <v>15</v>
      </c>
      <c r="G109" s="3">
        <v>10</v>
      </c>
      <c r="H109" s="3" t="s">
        <v>53</v>
      </c>
      <c r="I109" s="3" t="s">
        <v>337</v>
      </c>
      <c r="J109" s="25">
        <f t="shared" si="22"/>
        <v>122461</v>
      </c>
      <c r="K109" s="25"/>
      <c r="L109" s="25"/>
      <c r="M109" s="25"/>
      <c r="N109" s="25">
        <v>122461</v>
      </c>
      <c r="O109" s="25"/>
      <c r="P109" s="3" t="s">
        <v>357</v>
      </c>
      <c r="Q109" s="3"/>
      <c r="R109" s="3"/>
      <c r="S109" s="3" t="s">
        <v>366</v>
      </c>
      <c r="T109" s="3" t="s">
        <v>367</v>
      </c>
      <c r="U109" s="3" t="s">
        <v>143</v>
      </c>
      <c r="V109" s="161"/>
      <c r="W109" s="162"/>
      <c r="X109" s="161"/>
      <c r="Y109" s="162"/>
    </row>
    <row r="110" spans="1:28" ht="21.75" customHeight="1" x14ac:dyDescent="0.3">
      <c r="A110" s="33"/>
      <c r="B110" s="31"/>
      <c r="C110" s="23" t="s">
        <v>197</v>
      </c>
      <c r="D110" s="23" t="s">
        <v>451</v>
      </c>
      <c r="E110" s="3">
        <v>2015</v>
      </c>
      <c r="F110" s="3" t="s">
        <v>15</v>
      </c>
      <c r="G110" s="3">
        <v>7.5</v>
      </c>
      <c r="H110" s="3" t="s">
        <v>415</v>
      </c>
      <c r="I110" s="3" t="s">
        <v>337</v>
      </c>
      <c r="J110" s="25">
        <f t="shared" si="22"/>
        <v>49222</v>
      </c>
      <c r="K110" s="25">
        <v>39378</v>
      </c>
      <c r="L110" s="25"/>
      <c r="M110" s="25"/>
      <c r="N110" s="25">
        <v>9844</v>
      </c>
      <c r="O110" s="25"/>
      <c r="P110" s="3"/>
      <c r="Q110" s="3"/>
      <c r="R110" s="3"/>
      <c r="S110" s="3"/>
      <c r="T110" s="3"/>
      <c r="U110" s="3" t="s">
        <v>789</v>
      </c>
      <c r="V110" s="161"/>
      <c r="W110" s="162"/>
      <c r="X110" s="161"/>
      <c r="Y110" s="162"/>
    </row>
    <row r="111" spans="1:28" ht="21.75" customHeight="1" x14ac:dyDescent="0.3">
      <c r="A111" s="33"/>
      <c r="B111" s="31"/>
      <c r="C111" s="23" t="s">
        <v>198</v>
      </c>
      <c r="D111" s="23" t="s">
        <v>451</v>
      </c>
      <c r="E111" s="3">
        <v>2016</v>
      </c>
      <c r="F111" s="3" t="s">
        <v>15</v>
      </c>
      <c r="G111" s="3">
        <v>7.5</v>
      </c>
      <c r="H111" s="3" t="s">
        <v>348</v>
      </c>
      <c r="I111" s="3" t="s">
        <v>113</v>
      </c>
      <c r="J111" s="25">
        <f t="shared" si="22"/>
        <v>54444</v>
      </c>
      <c r="K111" s="25"/>
      <c r="L111" s="25">
        <v>43555</v>
      </c>
      <c r="M111" s="25"/>
      <c r="N111" s="25">
        <v>10889</v>
      </c>
      <c r="O111" s="25"/>
      <c r="P111" s="3" t="s">
        <v>344</v>
      </c>
      <c r="Q111" s="3"/>
      <c r="R111" s="3"/>
      <c r="S111" s="3"/>
      <c r="T111" s="3"/>
      <c r="U111" s="3" t="s">
        <v>143</v>
      </c>
      <c r="V111" s="161"/>
      <c r="W111" s="162"/>
      <c r="X111" s="161"/>
      <c r="Y111" s="162"/>
    </row>
    <row r="112" spans="1:28" ht="21.75" hidden="1" customHeight="1" x14ac:dyDescent="0.3">
      <c r="A112" s="33"/>
      <c r="B112" s="30" t="s">
        <v>199</v>
      </c>
      <c r="C112" s="75" t="s">
        <v>442</v>
      </c>
      <c r="D112" s="75" t="s">
        <v>334</v>
      </c>
      <c r="E112" s="73"/>
      <c r="F112" s="73"/>
      <c r="G112" s="73"/>
      <c r="H112" s="73" t="s">
        <v>412</v>
      </c>
      <c r="I112" s="73" t="s">
        <v>381</v>
      </c>
      <c r="J112" s="74">
        <f t="shared" si="22"/>
        <v>50000</v>
      </c>
      <c r="K112" s="74">
        <v>25000</v>
      </c>
      <c r="L112" s="74"/>
      <c r="M112" s="74">
        <v>25000</v>
      </c>
      <c r="N112" s="74"/>
      <c r="O112" s="74"/>
      <c r="P112" s="73"/>
      <c r="Q112" s="73"/>
      <c r="R112" s="73"/>
      <c r="S112" s="73"/>
      <c r="T112" s="73"/>
      <c r="U112" s="73" t="s">
        <v>174</v>
      </c>
      <c r="V112" s="169" t="s">
        <v>444</v>
      </c>
      <c r="W112" s="170"/>
      <c r="X112" s="169" t="s">
        <v>443</v>
      </c>
      <c r="Y112" s="170"/>
    </row>
    <row r="113" spans="1:28" ht="21.75" customHeight="1" x14ac:dyDescent="0.3">
      <c r="A113" s="33"/>
      <c r="B113" s="31"/>
      <c r="C113" s="23" t="s">
        <v>200</v>
      </c>
      <c r="D113" s="23" t="s">
        <v>451</v>
      </c>
      <c r="E113" s="3">
        <v>2020</v>
      </c>
      <c r="F113" s="3" t="s">
        <v>15</v>
      </c>
      <c r="G113" s="3">
        <v>15</v>
      </c>
      <c r="H113" s="3" t="s">
        <v>53</v>
      </c>
      <c r="I113" s="3" t="s">
        <v>337</v>
      </c>
      <c r="J113" s="25">
        <f t="shared" si="22"/>
        <v>124844</v>
      </c>
      <c r="K113" s="25"/>
      <c r="L113" s="25">
        <v>18560</v>
      </c>
      <c r="M113" s="25">
        <v>76784</v>
      </c>
      <c r="N113" s="25">
        <v>29500</v>
      </c>
      <c r="O113" s="25"/>
      <c r="P113" s="3" t="s">
        <v>344</v>
      </c>
      <c r="Q113" s="3"/>
      <c r="R113" s="3"/>
      <c r="S113" s="3"/>
      <c r="T113" s="3"/>
      <c r="U113" s="3" t="s">
        <v>143</v>
      </c>
      <c r="V113" s="161"/>
      <c r="W113" s="162"/>
      <c r="X113" s="161"/>
      <c r="Y113" s="162"/>
      <c r="Z113" s="8" t="s">
        <v>578</v>
      </c>
      <c r="AA113" s="8" t="s">
        <v>579</v>
      </c>
      <c r="AB113" s="8" t="s">
        <v>580</v>
      </c>
    </row>
    <row r="114" spans="1:28" ht="21.75" customHeight="1" x14ac:dyDescent="0.3">
      <c r="A114" s="120"/>
      <c r="B114" s="31"/>
      <c r="C114" s="23" t="s">
        <v>719</v>
      </c>
      <c r="D114" s="23" t="s">
        <v>720</v>
      </c>
      <c r="E114" s="3">
        <v>2023</v>
      </c>
      <c r="F114" s="3" t="s">
        <v>409</v>
      </c>
      <c r="G114" s="3">
        <v>15</v>
      </c>
      <c r="H114" s="3" t="s">
        <v>53</v>
      </c>
      <c r="I114" s="3" t="s">
        <v>337</v>
      </c>
      <c r="J114" s="25">
        <f t="shared" si="22"/>
        <v>148430</v>
      </c>
      <c r="K114" s="25"/>
      <c r="L114" s="25"/>
      <c r="M114" s="25">
        <v>118744</v>
      </c>
      <c r="N114" s="25">
        <v>29686</v>
      </c>
      <c r="O114" s="25"/>
      <c r="P114" s="3" t="s">
        <v>746</v>
      </c>
      <c r="Q114" s="3"/>
      <c r="R114" s="3"/>
      <c r="S114" s="3"/>
      <c r="T114" s="3"/>
      <c r="U114" s="3" t="s">
        <v>721</v>
      </c>
      <c r="V114" s="121"/>
      <c r="W114" s="122"/>
      <c r="X114" s="121"/>
      <c r="Y114" s="122"/>
      <c r="Z114" s="8" t="s">
        <v>554</v>
      </c>
      <c r="AA114" s="8" t="s">
        <v>722</v>
      </c>
    </row>
    <row r="115" spans="1:28" ht="21.75" customHeight="1" x14ac:dyDescent="0.3">
      <c r="A115" s="33"/>
      <c r="B115" s="31"/>
      <c r="C115" s="23" t="s">
        <v>201</v>
      </c>
      <c r="D115" s="23" t="s">
        <v>451</v>
      </c>
      <c r="E115" s="3">
        <v>2015</v>
      </c>
      <c r="F115" s="3" t="s">
        <v>15</v>
      </c>
      <c r="G115" s="3">
        <v>10</v>
      </c>
      <c r="H115" s="3" t="s">
        <v>414</v>
      </c>
      <c r="I115" s="3" t="s">
        <v>337</v>
      </c>
      <c r="J115" s="25">
        <f t="shared" si="22"/>
        <v>83750</v>
      </c>
      <c r="K115" s="25">
        <v>67000</v>
      </c>
      <c r="L115" s="25"/>
      <c r="M115" s="25"/>
      <c r="N115" s="25">
        <v>16750</v>
      </c>
      <c r="O115" s="25"/>
      <c r="P115" s="3"/>
      <c r="Q115" s="3"/>
      <c r="R115" s="3"/>
      <c r="S115" s="3"/>
      <c r="T115" s="3"/>
      <c r="U115" s="3" t="s">
        <v>143</v>
      </c>
      <c r="V115" s="161"/>
      <c r="W115" s="162"/>
      <c r="X115" s="161"/>
      <c r="Y115" s="162"/>
    </row>
    <row r="116" spans="1:28" ht="21.75" customHeight="1" x14ac:dyDescent="0.3">
      <c r="A116" s="33"/>
      <c r="B116" s="31"/>
      <c r="C116" s="23" t="s">
        <v>202</v>
      </c>
      <c r="D116" s="23" t="s">
        <v>451</v>
      </c>
      <c r="E116" s="3">
        <v>2015</v>
      </c>
      <c r="F116" s="3" t="s">
        <v>15</v>
      </c>
      <c r="G116" s="3">
        <v>7.5</v>
      </c>
      <c r="H116" s="3" t="s">
        <v>377</v>
      </c>
      <c r="I116" s="3" t="s">
        <v>337</v>
      </c>
      <c r="J116" s="25">
        <f t="shared" si="22"/>
        <v>49200</v>
      </c>
      <c r="K116" s="25">
        <v>39360</v>
      </c>
      <c r="L116" s="25"/>
      <c r="M116" s="25"/>
      <c r="N116" s="25">
        <v>9840</v>
      </c>
      <c r="O116" s="25"/>
      <c r="P116" s="3"/>
      <c r="Q116" s="3"/>
      <c r="R116" s="3"/>
      <c r="S116" s="3"/>
      <c r="T116" s="3"/>
      <c r="U116" s="3" t="s">
        <v>780</v>
      </c>
      <c r="V116" s="161"/>
      <c r="W116" s="162"/>
      <c r="X116" s="161"/>
      <c r="Y116" s="162"/>
    </row>
    <row r="117" spans="1:28" ht="21.75" customHeight="1" x14ac:dyDescent="0.3">
      <c r="A117" s="33"/>
      <c r="B117" s="30" t="s">
        <v>203</v>
      </c>
      <c r="C117" s="23" t="s">
        <v>204</v>
      </c>
      <c r="D117" s="23" t="s">
        <v>451</v>
      </c>
      <c r="E117" s="3">
        <v>2009</v>
      </c>
      <c r="F117" s="3" t="s">
        <v>15</v>
      </c>
      <c r="G117" s="3">
        <v>6</v>
      </c>
      <c r="H117" s="3" t="s">
        <v>375</v>
      </c>
      <c r="I117" s="3" t="s">
        <v>413</v>
      </c>
      <c r="J117" s="25">
        <f t="shared" si="22"/>
        <v>46000</v>
      </c>
      <c r="K117" s="25">
        <v>23000</v>
      </c>
      <c r="L117" s="25"/>
      <c r="M117" s="25"/>
      <c r="N117" s="25">
        <v>23000</v>
      </c>
      <c r="O117" s="25"/>
      <c r="P117" s="3"/>
      <c r="Q117" s="3"/>
      <c r="R117" s="3"/>
      <c r="S117" s="3"/>
      <c r="T117" s="3"/>
      <c r="U117" s="3" t="s">
        <v>143</v>
      </c>
      <c r="V117" s="161"/>
      <c r="W117" s="162"/>
      <c r="X117" s="161"/>
      <c r="Y117" s="162"/>
    </row>
    <row r="118" spans="1:28" ht="21.75" customHeight="1" x14ac:dyDescent="0.3">
      <c r="A118" s="33"/>
      <c r="B118" s="31"/>
      <c r="C118" s="23" t="s">
        <v>205</v>
      </c>
      <c r="D118" s="23" t="s">
        <v>451</v>
      </c>
      <c r="E118" s="3">
        <v>2017</v>
      </c>
      <c r="F118" s="3" t="s">
        <v>15</v>
      </c>
      <c r="G118" s="3">
        <v>7.5</v>
      </c>
      <c r="H118" s="3" t="s">
        <v>434</v>
      </c>
      <c r="I118" s="3" t="s">
        <v>416</v>
      </c>
      <c r="J118" s="25">
        <f t="shared" si="22"/>
        <v>50606</v>
      </c>
      <c r="K118" s="25"/>
      <c r="L118" s="25">
        <v>40485</v>
      </c>
      <c r="M118" s="25"/>
      <c r="N118" s="25">
        <v>10121</v>
      </c>
      <c r="O118" s="25"/>
      <c r="P118" s="3" t="s">
        <v>344</v>
      </c>
      <c r="Q118" s="3"/>
      <c r="R118" s="3"/>
      <c r="S118" s="3"/>
      <c r="T118" s="3"/>
      <c r="U118" s="3" t="s">
        <v>143</v>
      </c>
      <c r="V118" s="161"/>
      <c r="W118" s="162"/>
      <c r="X118" s="161"/>
      <c r="Y118" s="162"/>
    </row>
    <row r="119" spans="1:28" ht="21.75" customHeight="1" x14ac:dyDescent="0.3">
      <c r="A119" s="34"/>
      <c r="B119" s="28"/>
      <c r="C119" s="23" t="s">
        <v>206</v>
      </c>
      <c r="D119" s="23" t="s">
        <v>451</v>
      </c>
      <c r="E119" s="3">
        <v>2017</v>
      </c>
      <c r="F119" s="3" t="s">
        <v>15</v>
      </c>
      <c r="G119" s="3">
        <v>7.5</v>
      </c>
      <c r="H119" s="3" t="s">
        <v>434</v>
      </c>
      <c r="I119" s="3" t="s">
        <v>416</v>
      </c>
      <c r="J119" s="25">
        <f t="shared" si="22"/>
        <v>50606</v>
      </c>
      <c r="K119" s="25"/>
      <c r="L119" s="25">
        <v>40485</v>
      </c>
      <c r="M119" s="25"/>
      <c r="N119" s="25">
        <v>10121</v>
      </c>
      <c r="O119" s="25"/>
      <c r="P119" s="3" t="s">
        <v>344</v>
      </c>
      <c r="Q119" s="3"/>
      <c r="R119" s="3"/>
      <c r="S119" s="3"/>
      <c r="T119" s="3"/>
      <c r="U119" s="3" t="s">
        <v>143</v>
      </c>
      <c r="V119" s="161"/>
      <c r="W119" s="162"/>
      <c r="X119" s="161"/>
      <c r="Y119" s="162"/>
    </row>
    <row r="120" spans="1:28" ht="21.75" hidden="1" customHeight="1" x14ac:dyDescent="0.3">
      <c r="A120" s="60" t="s">
        <v>145</v>
      </c>
      <c r="B120" s="58"/>
      <c r="C120" s="50">
        <f>SUBTOTAL(3,E121:E155)</f>
        <v>27</v>
      </c>
      <c r="D120" s="50"/>
      <c r="E120" s="51"/>
      <c r="F120" s="50"/>
      <c r="G120" s="51"/>
      <c r="H120" s="51"/>
      <c r="I120" s="51"/>
      <c r="J120" s="59">
        <f t="shared" ref="J120:O120" si="23">SUBTOTAL(109,J121:J155)</f>
        <v>3755761</v>
      </c>
      <c r="K120" s="59">
        <f t="shared" si="23"/>
        <v>1392664</v>
      </c>
      <c r="L120" s="59">
        <f t="shared" si="23"/>
        <v>503281</v>
      </c>
      <c r="M120" s="59">
        <f t="shared" si="23"/>
        <v>212439</v>
      </c>
      <c r="N120" s="59">
        <f t="shared" si="23"/>
        <v>1647377</v>
      </c>
      <c r="O120" s="59">
        <f t="shared" si="23"/>
        <v>0</v>
      </c>
      <c r="P120" s="43"/>
      <c r="Q120" s="43"/>
      <c r="R120" s="43"/>
      <c r="S120" s="43"/>
      <c r="T120" s="43"/>
      <c r="U120" s="43"/>
      <c r="V120" s="155"/>
      <c r="W120" s="156"/>
      <c r="X120" s="155"/>
      <c r="Y120" s="156"/>
    </row>
    <row r="121" spans="1:28" ht="21.75" customHeight="1" x14ac:dyDescent="0.3">
      <c r="A121" s="32" t="s">
        <v>208</v>
      </c>
      <c r="B121" s="148" t="s">
        <v>209</v>
      </c>
      <c r="C121" s="23" t="s">
        <v>210</v>
      </c>
      <c r="D121" s="23" t="s">
        <v>451</v>
      </c>
      <c r="E121" s="3">
        <v>2015</v>
      </c>
      <c r="F121" s="3" t="s">
        <v>15</v>
      </c>
      <c r="G121" s="3">
        <v>7.5</v>
      </c>
      <c r="H121" s="3" t="s">
        <v>377</v>
      </c>
      <c r="I121" s="3" t="s">
        <v>337</v>
      </c>
      <c r="J121" s="25">
        <f t="shared" ref="J121:J123" si="24">SUM(K121:O121)</f>
        <v>49222</v>
      </c>
      <c r="K121" s="25">
        <v>39378</v>
      </c>
      <c r="L121" s="25"/>
      <c r="M121" s="25"/>
      <c r="N121" s="25">
        <v>9844</v>
      </c>
      <c r="O121" s="25"/>
      <c r="P121" s="3"/>
      <c r="Q121" s="3"/>
      <c r="R121" s="3"/>
      <c r="S121" s="3"/>
      <c r="T121" s="3"/>
      <c r="U121" s="3" t="s">
        <v>782</v>
      </c>
      <c r="V121" s="161" t="s">
        <v>790</v>
      </c>
      <c r="W121" s="162"/>
      <c r="X121" s="161"/>
      <c r="Y121" s="162"/>
    </row>
    <row r="122" spans="1:28" ht="21.75" customHeight="1" x14ac:dyDescent="0.3">
      <c r="A122" s="33"/>
      <c r="B122" s="150"/>
      <c r="C122" s="23" t="s">
        <v>476</v>
      </c>
      <c r="D122" s="23" t="s">
        <v>477</v>
      </c>
      <c r="E122" s="3">
        <v>2022</v>
      </c>
      <c r="F122" s="3" t="s">
        <v>478</v>
      </c>
      <c r="G122" s="3">
        <v>10</v>
      </c>
      <c r="H122" s="3" t="s">
        <v>434</v>
      </c>
      <c r="I122" s="3" t="s">
        <v>479</v>
      </c>
      <c r="J122" s="25">
        <f t="shared" si="24"/>
        <v>128190</v>
      </c>
      <c r="K122" s="25"/>
      <c r="L122" s="25"/>
      <c r="M122" s="25">
        <v>102552</v>
      </c>
      <c r="N122" s="25">
        <v>25638</v>
      </c>
      <c r="O122" s="25"/>
      <c r="P122" s="3" t="s">
        <v>481</v>
      </c>
      <c r="Q122" s="3"/>
      <c r="R122" s="3"/>
      <c r="S122" s="3"/>
      <c r="T122" s="3"/>
      <c r="U122" s="3" t="s">
        <v>480</v>
      </c>
      <c r="V122" s="84"/>
      <c r="W122" s="64"/>
      <c r="X122" s="141" t="s">
        <v>485</v>
      </c>
      <c r="Y122" s="64"/>
      <c r="Z122" s="8" t="s">
        <v>566</v>
      </c>
      <c r="AA122" s="8" t="s">
        <v>567</v>
      </c>
      <c r="AB122" s="8" t="s">
        <v>568</v>
      </c>
    </row>
    <row r="123" spans="1:28" ht="21.75" hidden="1" customHeight="1" x14ac:dyDescent="0.3">
      <c r="A123" s="33"/>
      <c r="B123" s="30" t="s">
        <v>211</v>
      </c>
      <c r="C123" s="98" t="s">
        <v>212</v>
      </c>
      <c r="D123" s="98" t="s">
        <v>771</v>
      </c>
      <c r="E123" s="99"/>
      <c r="F123" s="99"/>
      <c r="G123" s="99">
        <v>7.5</v>
      </c>
      <c r="H123" s="99"/>
      <c r="I123" s="99"/>
      <c r="J123" s="100">
        <f t="shared" si="24"/>
        <v>38000</v>
      </c>
      <c r="K123" s="100">
        <v>30000</v>
      </c>
      <c r="L123" s="100"/>
      <c r="M123" s="100">
        <v>4000</v>
      </c>
      <c r="N123" s="100">
        <v>4000</v>
      </c>
      <c r="O123" s="100"/>
      <c r="P123" s="99"/>
      <c r="Q123" s="99"/>
      <c r="R123" s="99"/>
      <c r="S123" s="99"/>
      <c r="T123" s="99"/>
      <c r="U123" s="99" t="s">
        <v>773</v>
      </c>
      <c r="V123" s="175" t="s">
        <v>772</v>
      </c>
      <c r="W123" s="176"/>
      <c r="X123" s="175"/>
      <c r="Y123" s="176"/>
    </row>
    <row r="124" spans="1:28" ht="21.75" hidden="1" customHeight="1" x14ac:dyDescent="0.3">
      <c r="A124" s="33"/>
      <c r="B124" s="31"/>
      <c r="C124" s="98" t="s">
        <v>212</v>
      </c>
      <c r="D124" s="98" t="s">
        <v>671</v>
      </c>
      <c r="E124" s="99"/>
      <c r="F124" s="99"/>
      <c r="G124" s="99">
        <v>20.5</v>
      </c>
      <c r="H124" s="99" t="s">
        <v>338</v>
      </c>
      <c r="I124" s="99" t="s">
        <v>339</v>
      </c>
      <c r="J124" s="100">
        <f t="shared" ref="J124:J126" si="25">SUM(K124:O124)</f>
        <v>294600</v>
      </c>
      <c r="K124" s="100"/>
      <c r="L124" s="100"/>
      <c r="M124" s="100"/>
      <c r="N124" s="100">
        <v>294600</v>
      </c>
      <c r="O124" s="100"/>
      <c r="P124" s="99" t="s">
        <v>357</v>
      </c>
      <c r="Q124" s="99"/>
      <c r="R124" s="99"/>
      <c r="S124" s="99" t="s">
        <v>362</v>
      </c>
      <c r="T124" s="99" t="s">
        <v>363</v>
      </c>
      <c r="U124" s="99" t="s">
        <v>671</v>
      </c>
      <c r="V124" s="175" t="s">
        <v>672</v>
      </c>
      <c r="W124" s="176"/>
      <c r="X124" s="175"/>
      <c r="Y124" s="176"/>
    </row>
    <row r="125" spans="1:28" ht="21.75" customHeight="1" x14ac:dyDescent="0.3">
      <c r="A125" s="33"/>
      <c r="B125" s="31"/>
      <c r="C125" s="23" t="s">
        <v>212</v>
      </c>
      <c r="D125" s="23" t="s">
        <v>451</v>
      </c>
      <c r="E125" s="3">
        <v>2016</v>
      </c>
      <c r="F125" s="3" t="s">
        <v>417</v>
      </c>
      <c r="G125" s="3">
        <v>10</v>
      </c>
      <c r="H125" s="3" t="s">
        <v>418</v>
      </c>
      <c r="I125" s="3" t="s">
        <v>113</v>
      </c>
      <c r="J125" s="25">
        <f t="shared" si="25"/>
        <v>49222</v>
      </c>
      <c r="K125" s="25">
        <v>39378</v>
      </c>
      <c r="L125" s="25"/>
      <c r="M125" s="25"/>
      <c r="N125" s="25">
        <v>9844</v>
      </c>
      <c r="O125" s="25"/>
      <c r="P125" s="3"/>
      <c r="Q125" s="3"/>
      <c r="R125" s="3"/>
      <c r="S125" s="3"/>
      <c r="T125" s="3"/>
      <c r="U125" s="3" t="s">
        <v>520</v>
      </c>
      <c r="V125" s="161" t="s">
        <v>791</v>
      </c>
      <c r="W125" s="162"/>
      <c r="X125" s="161"/>
      <c r="Y125" s="162"/>
    </row>
    <row r="126" spans="1:28" ht="21.75" customHeight="1" x14ac:dyDescent="0.3">
      <c r="A126" s="40"/>
      <c r="B126" s="21" t="s">
        <v>213</v>
      </c>
      <c r="C126" s="23" t="s">
        <v>214</v>
      </c>
      <c r="D126" s="23" t="s">
        <v>451</v>
      </c>
      <c r="E126" s="3">
        <v>2015</v>
      </c>
      <c r="F126" s="3" t="s">
        <v>17</v>
      </c>
      <c r="G126" s="3">
        <v>10</v>
      </c>
      <c r="H126" s="3" t="s">
        <v>419</v>
      </c>
      <c r="I126" s="3" t="s">
        <v>420</v>
      </c>
      <c r="J126" s="25">
        <f t="shared" si="25"/>
        <v>147135</v>
      </c>
      <c r="K126" s="25">
        <v>117708</v>
      </c>
      <c r="L126" s="25"/>
      <c r="M126" s="25"/>
      <c r="N126" s="25">
        <v>29427</v>
      </c>
      <c r="O126" s="25"/>
      <c r="P126" s="3"/>
      <c r="Q126" s="3"/>
      <c r="R126" s="3"/>
      <c r="S126" s="3"/>
      <c r="T126" s="3"/>
      <c r="U126" s="3" t="s">
        <v>782</v>
      </c>
      <c r="V126" s="161" t="s">
        <v>792</v>
      </c>
      <c r="W126" s="162"/>
      <c r="X126" s="161"/>
      <c r="Y126" s="162"/>
    </row>
    <row r="127" spans="1:28" ht="21.75" hidden="1" customHeight="1" x14ac:dyDescent="0.3">
      <c r="A127" s="40"/>
      <c r="B127" s="22"/>
      <c r="C127" s="75" t="s">
        <v>539</v>
      </c>
      <c r="D127" s="75" t="s">
        <v>334</v>
      </c>
      <c r="E127" s="73"/>
      <c r="F127" s="73"/>
      <c r="G127" s="73">
        <v>15</v>
      </c>
      <c r="H127" s="73" t="s">
        <v>540</v>
      </c>
      <c r="I127" s="73"/>
      <c r="J127" s="74">
        <f t="shared" ref="J127:J149" si="26">SUM(K127:O127)</f>
        <v>166000</v>
      </c>
      <c r="K127" s="74"/>
      <c r="L127" s="74">
        <v>132800</v>
      </c>
      <c r="M127" s="74"/>
      <c r="N127" s="74">
        <v>33200</v>
      </c>
      <c r="O127" s="74"/>
      <c r="P127" s="73"/>
      <c r="Q127" s="73"/>
      <c r="R127" s="73"/>
      <c r="S127" s="73"/>
      <c r="T127" s="73"/>
      <c r="U127" s="73" t="s">
        <v>334</v>
      </c>
      <c r="V127" s="79" t="s">
        <v>541</v>
      </c>
      <c r="W127" s="80"/>
      <c r="X127" s="79" t="s">
        <v>542</v>
      </c>
      <c r="Y127" s="80"/>
    </row>
    <row r="128" spans="1:28" ht="21.75" customHeight="1" x14ac:dyDescent="0.3">
      <c r="A128" s="40"/>
      <c r="B128" s="20"/>
      <c r="C128" s="23" t="s">
        <v>340</v>
      </c>
      <c r="D128" s="23" t="s">
        <v>451</v>
      </c>
      <c r="E128" s="5">
        <v>2020</v>
      </c>
      <c r="F128" s="5" t="s">
        <v>17</v>
      </c>
      <c r="G128" s="5">
        <v>10</v>
      </c>
      <c r="H128" s="5" t="s">
        <v>341</v>
      </c>
      <c r="I128" s="5" t="s">
        <v>337</v>
      </c>
      <c r="J128" s="49">
        <f t="shared" ref="J128:J131" si="27">SUM(K128:O128)</f>
        <v>187992</v>
      </c>
      <c r="K128" s="49"/>
      <c r="L128" s="49"/>
      <c r="M128" s="49"/>
      <c r="N128" s="49">
        <v>187992</v>
      </c>
      <c r="O128" s="49" t="s">
        <v>342</v>
      </c>
      <c r="P128" s="5" t="s">
        <v>357</v>
      </c>
      <c r="Q128" s="5"/>
      <c r="R128" s="5"/>
      <c r="S128" s="5"/>
      <c r="T128" s="5"/>
      <c r="U128" s="5" t="s">
        <v>143</v>
      </c>
      <c r="V128" s="173"/>
      <c r="W128" s="174"/>
      <c r="X128" s="173"/>
      <c r="Y128" s="174"/>
    </row>
    <row r="129" spans="1:28" ht="21.75" customHeight="1" x14ac:dyDescent="0.3">
      <c r="A129" s="33"/>
      <c r="B129" s="28" t="s">
        <v>215</v>
      </c>
      <c r="C129" s="23" t="s">
        <v>216</v>
      </c>
      <c r="D129" s="23" t="s">
        <v>454</v>
      </c>
      <c r="E129" s="3">
        <v>2020</v>
      </c>
      <c r="F129" s="3" t="s">
        <v>15</v>
      </c>
      <c r="G129" s="3">
        <v>10</v>
      </c>
      <c r="H129" s="3" t="s">
        <v>53</v>
      </c>
      <c r="I129" s="3" t="s">
        <v>337</v>
      </c>
      <c r="J129" s="25">
        <f t="shared" si="27"/>
        <v>132537</v>
      </c>
      <c r="K129" s="25"/>
      <c r="L129" s="25"/>
      <c r="M129" s="25"/>
      <c r="N129" s="25">
        <v>132537</v>
      </c>
      <c r="O129" s="25"/>
      <c r="P129" s="3" t="s">
        <v>357</v>
      </c>
      <c r="Q129" s="3"/>
      <c r="R129" s="3"/>
      <c r="S129" s="3" t="s">
        <v>366</v>
      </c>
      <c r="T129" s="3" t="s">
        <v>368</v>
      </c>
      <c r="U129" s="3" t="s">
        <v>782</v>
      </c>
      <c r="V129" s="161" t="s">
        <v>793</v>
      </c>
      <c r="W129" s="162"/>
      <c r="X129" s="161"/>
      <c r="Y129" s="162"/>
    </row>
    <row r="130" spans="1:28" ht="21.75" customHeight="1" x14ac:dyDescent="0.3">
      <c r="A130" s="33"/>
      <c r="B130" s="29" t="s">
        <v>217</v>
      </c>
      <c r="C130" s="23" t="s">
        <v>218</v>
      </c>
      <c r="D130" s="23" t="s">
        <v>451</v>
      </c>
      <c r="E130" s="3">
        <v>2016</v>
      </c>
      <c r="F130" s="3" t="s">
        <v>15</v>
      </c>
      <c r="G130" s="3">
        <v>10</v>
      </c>
      <c r="H130" s="3" t="s">
        <v>346</v>
      </c>
      <c r="I130" s="3" t="s">
        <v>421</v>
      </c>
      <c r="J130" s="25">
        <f t="shared" si="27"/>
        <v>88212</v>
      </c>
      <c r="K130" s="25"/>
      <c r="L130" s="25">
        <v>70570</v>
      </c>
      <c r="M130" s="25"/>
      <c r="N130" s="25">
        <v>17642</v>
      </c>
      <c r="O130" s="25"/>
      <c r="P130" s="3" t="s">
        <v>344</v>
      </c>
      <c r="Q130" s="3"/>
      <c r="R130" s="3"/>
      <c r="S130" s="3"/>
      <c r="T130" s="3"/>
      <c r="U130" s="3" t="s">
        <v>143</v>
      </c>
      <c r="V130" s="161"/>
      <c r="W130" s="162"/>
      <c r="X130" s="161"/>
      <c r="Y130" s="162"/>
    </row>
    <row r="131" spans="1:28" ht="21.75" customHeight="1" x14ac:dyDescent="0.3">
      <c r="A131" s="33"/>
      <c r="B131" s="29" t="s">
        <v>219</v>
      </c>
      <c r="C131" s="23" t="s">
        <v>220</v>
      </c>
      <c r="D131" s="23" t="s">
        <v>451</v>
      </c>
      <c r="E131" s="3">
        <v>2020</v>
      </c>
      <c r="F131" s="3" t="s">
        <v>15</v>
      </c>
      <c r="G131" s="3">
        <v>10</v>
      </c>
      <c r="H131" s="3" t="s">
        <v>434</v>
      </c>
      <c r="I131" s="3" t="s">
        <v>416</v>
      </c>
      <c r="J131" s="25">
        <f t="shared" si="27"/>
        <v>92004</v>
      </c>
      <c r="K131" s="25"/>
      <c r="L131" s="25">
        <v>73603</v>
      </c>
      <c r="M131" s="25"/>
      <c r="N131" s="25">
        <v>18401</v>
      </c>
      <c r="O131" s="25"/>
      <c r="P131" s="3" t="s">
        <v>344</v>
      </c>
      <c r="Q131" s="3"/>
      <c r="R131" s="3"/>
      <c r="S131" s="3"/>
      <c r="T131" s="3"/>
      <c r="U131" s="3" t="s">
        <v>143</v>
      </c>
      <c r="V131" s="161"/>
      <c r="W131" s="162"/>
      <c r="X131" s="161"/>
      <c r="Y131" s="162"/>
      <c r="Z131" s="8" t="s">
        <v>569</v>
      </c>
      <c r="AA131" s="8" t="s">
        <v>591</v>
      </c>
      <c r="AB131" s="8" t="s">
        <v>592</v>
      </c>
    </row>
    <row r="132" spans="1:28" ht="30" hidden="1" customHeight="1" x14ac:dyDescent="0.3">
      <c r="A132" s="33"/>
      <c r="B132" s="23" t="s">
        <v>221</v>
      </c>
      <c r="C132" s="75" t="s">
        <v>466</v>
      </c>
      <c r="D132" s="76" t="s">
        <v>513</v>
      </c>
      <c r="E132" s="73"/>
      <c r="F132" s="73"/>
      <c r="G132" s="73">
        <v>5</v>
      </c>
      <c r="H132" s="73" t="s">
        <v>422</v>
      </c>
      <c r="I132" s="73" t="s">
        <v>401</v>
      </c>
      <c r="J132" s="74">
        <f t="shared" si="26"/>
        <v>47800</v>
      </c>
      <c r="K132" s="74">
        <v>38240</v>
      </c>
      <c r="L132" s="74"/>
      <c r="M132" s="74"/>
      <c r="N132" s="74">
        <v>9560</v>
      </c>
      <c r="O132" s="74"/>
      <c r="P132" s="73"/>
      <c r="Q132" s="73"/>
      <c r="R132" s="73"/>
      <c r="S132" s="73"/>
      <c r="T132" s="73"/>
      <c r="U132" s="73" t="s">
        <v>143</v>
      </c>
      <c r="V132" s="169" t="s">
        <v>467</v>
      </c>
      <c r="W132" s="170"/>
      <c r="X132" s="169" t="s">
        <v>465</v>
      </c>
      <c r="Y132" s="170"/>
    </row>
    <row r="133" spans="1:28" ht="21.75" customHeight="1" x14ac:dyDescent="0.3">
      <c r="A133" s="33"/>
      <c r="B133" s="29" t="s">
        <v>423</v>
      </c>
      <c r="C133" s="23" t="s">
        <v>222</v>
      </c>
      <c r="D133" s="23" t="s">
        <v>454</v>
      </c>
      <c r="E133" s="3">
        <v>2021</v>
      </c>
      <c r="F133" s="3" t="s">
        <v>538</v>
      </c>
      <c r="G133" s="3">
        <v>10</v>
      </c>
      <c r="H133" s="3" t="s">
        <v>377</v>
      </c>
      <c r="I133" s="3" t="s">
        <v>337</v>
      </c>
      <c r="J133" s="25">
        <f t="shared" ref="J133:J141" si="28">SUM(K133:O133)</f>
        <v>299760</v>
      </c>
      <c r="K133" s="25"/>
      <c r="L133" s="25"/>
      <c r="M133" s="25"/>
      <c r="N133" s="25">
        <v>299760</v>
      </c>
      <c r="O133" s="25"/>
      <c r="P133" s="3" t="s">
        <v>424</v>
      </c>
      <c r="Q133" s="3"/>
      <c r="R133" s="3"/>
      <c r="S133" s="3" t="s">
        <v>426</v>
      </c>
      <c r="T133" s="3" t="s">
        <v>453</v>
      </c>
      <c r="U133" s="3" t="s">
        <v>425</v>
      </c>
      <c r="V133" s="161"/>
      <c r="W133" s="162"/>
      <c r="X133" s="161"/>
      <c r="Y133" s="162"/>
    </row>
    <row r="134" spans="1:28" ht="21.75" customHeight="1" x14ac:dyDescent="0.3">
      <c r="A134" s="33"/>
      <c r="B134" s="29" t="s">
        <v>223</v>
      </c>
      <c r="C134" s="23" t="s">
        <v>224</v>
      </c>
      <c r="D134" s="23" t="s">
        <v>451</v>
      </c>
      <c r="E134" s="3">
        <v>2015</v>
      </c>
      <c r="F134" s="3" t="s">
        <v>15</v>
      </c>
      <c r="G134" s="3">
        <v>7.5</v>
      </c>
      <c r="H134" s="3" t="s">
        <v>385</v>
      </c>
      <c r="I134" s="3" t="s">
        <v>337</v>
      </c>
      <c r="J134" s="25">
        <f t="shared" si="28"/>
        <v>49200</v>
      </c>
      <c r="K134" s="25">
        <v>39360</v>
      </c>
      <c r="L134" s="25"/>
      <c r="M134" s="25"/>
      <c r="N134" s="25">
        <v>9840</v>
      </c>
      <c r="O134" s="25"/>
      <c r="P134" s="3"/>
      <c r="Q134" s="3"/>
      <c r="R134" s="3"/>
      <c r="S134" s="3"/>
      <c r="T134" s="3"/>
      <c r="U134" s="3" t="s">
        <v>143</v>
      </c>
      <c r="V134" s="161"/>
      <c r="W134" s="162"/>
      <c r="X134" s="161"/>
      <c r="Y134" s="162"/>
    </row>
    <row r="135" spans="1:28" ht="21.75" hidden="1" customHeight="1" x14ac:dyDescent="0.3">
      <c r="A135" s="33"/>
      <c r="B135" s="148" t="s">
        <v>225</v>
      </c>
      <c r="C135" s="98" t="s">
        <v>797</v>
      </c>
      <c r="D135" s="98" t="s">
        <v>794</v>
      </c>
      <c r="E135" s="99"/>
      <c r="F135" s="99"/>
      <c r="G135" s="99">
        <v>7.5</v>
      </c>
      <c r="H135" s="99" t="s">
        <v>377</v>
      </c>
      <c r="I135" s="99" t="s">
        <v>337</v>
      </c>
      <c r="J135" s="100">
        <f t="shared" si="28"/>
        <v>49150</v>
      </c>
      <c r="K135" s="100">
        <v>39320</v>
      </c>
      <c r="L135" s="100"/>
      <c r="M135" s="100"/>
      <c r="N135" s="100">
        <v>9830</v>
      </c>
      <c r="O135" s="100"/>
      <c r="P135" s="99"/>
      <c r="Q135" s="99"/>
      <c r="R135" s="99"/>
      <c r="S135" s="99"/>
      <c r="T135" s="99"/>
      <c r="U135" s="99" t="s">
        <v>796</v>
      </c>
      <c r="V135" s="175" t="s">
        <v>795</v>
      </c>
      <c r="W135" s="176"/>
      <c r="X135" s="175"/>
      <c r="Y135" s="176"/>
    </row>
    <row r="136" spans="1:28" ht="21.75" customHeight="1" x14ac:dyDescent="0.3">
      <c r="A136" s="143"/>
      <c r="B136" s="150"/>
      <c r="C136" s="23" t="s">
        <v>798</v>
      </c>
      <c r="D136" s="23" t="s">
        <v>488</v>
      </c>
      <c r="E136" s="3">
        <v>2024</v>
      </c>
      <c r="F136" s="3" t="s">
        <v>799</v>
      </c>
      <c r="G136" s="3">
        <v>10</v>
      </c>
      <c r="H136" s="3" t="s">
        <v>377</v>
      </c>
      <c r="I136" s="3" t="s">
        <v>337</v>
      </c>
      <c r="J136" s="25">
        <v>152190</v>
      </c>
      <c r="K136" s="25"/>
      <c r="L136" s="25"/>
      <c r="M136" s="25"/>
      <c r="N136" s="25">
        <v>152190</v>
      </c>
      <c r="O136" s="25"/>
      <c r="P136" s="3" t="s">
        <v>800</v>
      </c>
      <c r="Q136" s="3"/>
      <c r="R136" s="3"/>
      <c r="S136" s="3" t="s">
        <v>801</v>
      </c>
      <c r="T136" s="3" t="s">
        <v>803</v>
      </c>
      <c r="U136" s="3" t="s">
        <v>802</v>
      </c>
      <c r="V136" s="144"/>
      <c r="W136" s="145"/>
      <c r="X136" s="144"/>
      <c r="Y136" s="145"/>
    </row>
    <row r="137" spans="1:28" ht="21.75" customHeight="1" x14ac:dyDescent="0.3">
      <c r="A137" s="33"/>
      <c r="B137" s="29" t="s">
        <v>226</v>
      </c>
      <c r="C137" s="23" t="s">
        <v>427</v>
      </c>
      <c r="D137" s="23" t="s">
        <v>454</v>
      </c>
      <c r="E137" s="3">
        <v>2020</v>
      </c>
      <c r="F137" s="3" t="s">
        <v>455</v>
      </c>
      <c r="G137" s="3">
        <v>10</v>
      </c>
      <c r="H137" s="3" t="s">
        <v>53</v>
      </c>
      <c r="I137" s="3" t="s">
        <v>337</v>
      </c>
      <c r="J137" s="25">
        <f t="shared" si="28"/>
        <v>119097</v>
      </c>
      <c r="K137" s="25"/>
      <c r="L137" s="25"/>
      <c r="M137" s="25"/>
      <c r="N137" s="25">
        <v>119097</v>
      </c>
      <c r="O137" s="25"/>
      <c r="P137" s="3" t="s">
        <v>357</v>
      </c>
      <c r="Q137" s="3"/>
      <c r="R137" s="3"/>
      <c r="S137" s="3" t="s">
        <v>366</v>
      </c>
      <c r="T137" s="3" t="s">
        <v>369</v>
      </c>
      <c r="U137" s="3" t="s">
        <v>143</v>
      </c>
      <c r="V137" s="161"/>
      <c r="W137" s="162"/>
      <c r="X137" s="179" t="s">
        <v>336</v>
      </c>
      <c r="Y137" s="180"/>
    </row>
    <row r="138" spans="1:28" ht="21.75" customHeight="1" x14ac:dyDescent="0.3">
      <c r="A138" s="33"/>
      <c r="B138" s="30" t="s">
        <v>227</v>
      </c>
      <c r="C138" s="23" t="s">
        <v>228</v>
      </c>
      <c r="D138" s="23" t="s">
        <v>451</v>
      </c>
      <c r="E138" s="3">
        <v>2016</v>
      </c>
      <c r="F138" s="3" t="s">
        <v>15</v>
      </c>
      <c r="G138" s="3">
        <v>7.5</v>
      </c>
      <c r="H138" s="3" t="s">
        <v>346</v>
      </c>
      <c r="I138" s="3" t="s">
        <v>428</v>
      </c>
      <c r="J138" s="25">
        <f t="shared" si="28"/>
        <v>55659</v>
      </c>
      <c r="K138" s="25"/>
      <c r="L138" s="25">
        <v>44527</v>
      </c>
      <c r="M138" s="25"/>
      <c r="N138" s="25">
        <v>11132</v>
      </c>
      <c r="O138" s="25"/>
      <c r="P138" s="3"/>
      <c r="Q138" s="3"/>
      <c r="R138" s="3"/>
      <c r="S138" s="3"/>
      <c r="T138" s="3"/>
      <c r="U138" s="3" t="s">
        <v>143</v>
      </c>
      <c r="V138" s="161"/>
      <c r="W138" s="162"/>
      <c r="X138" s="161"/>
      <c r="Y138" s="162"/>
    </row>
    <row r="139" spans="1:28" ht="21.75" customHeight="1" x14ac:dyDescent="0.3">
      <c r="A139" s="33"/>
      <c r="B139" s="30" t="s">
        <v>229</v>
      </c>
      <c r="C139" s="23" t="s">
        <v>230</v>
      </c>
      <c r="D139" s="23" t="s">
        <v>451</v>
      </c>
      <c r="E139" s="3">
        <v>2012</v>
      </c>
      <c r="F139" s="3" t="s">
        <v>15</v>
      </c>
      <c r="G139" s="3">
        <v>5</v>
      </c>
      <c r="H139" s="3" t="s">
        <v>377</v>
      </c>
      <c r="I139" s="3" t="s">
        <v>337</v>
      </c>
      <c r="J139" s="25">
        <f t="shared" si="28"/>
        <v>49200</v>
      </c>
      <c r="K139" s="25">
        <v>39360</v>
      </c>
      <c r="L139" s="25"/>
      <c r="M139" s="25"/>
      <c r="N139" s="25">
        <v>9840</v>
      </c>
      <c r="O139" s="25"/>
      <c r="P139" s="3"/>
      <c r="Q139" s="3"/>
      <c r="R139" s="3"/>
      <c r="S139" s="3"/>
      <c r="T139" s="3"/>
      <c r="U139" s="3" t="s">
        <v>143</v>
      </c>
      <c r="V139" s="161"/>
      <c r="W139" s="162"/>
      <c r="X139" s="161"/>
      <c r="Y139" s="162"/>
    </row>
    <row r="140" spans="1:28" ht="21.75" customHeight="1" x14ac:dyDescent="0.3">
      <c r="A140" s="33"/>
      <c r="B140" s="28"/>
      <c r="C140" s="23" t="s">
        <v>230</v>
      </c>
      <c r="D140" s="23" t="s">
        <v>451</v>
      </c>
      <c r="E140" s="3">
        <v>2016</v>
      </c>
      <c r="F140" s="3" t="s">
        <v>15</v>
      </c>
      <c r="G140" s="3">
        <v>15</v>
      </c>
      <c r="H140" s="3" t="s">
        <v>434</v>
      </c>
      <c r="I140" s="3" t="s">
        <v>416</v>
      </c>
      <c r="J140" s="25">
        <f t="shared" si="28"/>
        <v>143000</v>
      </c>
      <c r="K140" s="25"/>
      <c r="L140" s="25">
        <v>114400</v>
      </c>
      <c r="M140" s="25"/>
      <c r="N140" s="25">
        <v>28600</v>
      </c>
      <c r="O140" s="25"/>
      <c r="P140" s="3" t="s">
        <v>344</v>
      </c>
      <c r="Q140" s="3"/>
      <c r="R140" s="3"/>
      <c r="S140" s="3"/>
      <c r="T140" s="3"/>
      <c r="U140" s="3" t="s">
        <v>143</v>
      </c>
      <c r="V140" s="161"/>
      <c r="W140" s="162"/>
      <c r="X140" s="161"/>
      <c r="Y140" s="162"/>
    </row>
    <row r="141" spans="1:28" ht="21.75" customHeight="1" x14ac:dyDescent="0.3">
      <c r="A141" s="33"/>
      <c r="B141" s="29" t="s">
        <v>231</v>
      </c>
      <c r="C141" s="23" t="s">
        <v>232</v>
      </c>
      <c r="D141" s="23" t="s">
        <v>454</v>
      </c>
      <c r="E141" s="3">
        <v>2020</v>
      </c>
      <c r="F141" s="3" t="s">
        <v>15</v>
      </c>
      <c r="G141" s="3">
        <v>10</v>
      </c>
      <c r="H141" s="3" t="s">
        <v>53</v>
      </c>
      <c r="I141" s="3" t="s">
        <v>337</v>
      </c>
      <c r="J141" s="25">
        <f t="shared" si="28"/>
        <v>132537</v>
      </c>
      <c r="K141" s="25"/>
      <c r="L141" s="25"/>
      <c r="M141" s="25"/>
      <c r="N141" s="25">
        <v>132537</v>
      </c>
      <c r="O141" s="25"/>
      <c r="P141" s="3" t="s">
        <v>357</v>
      </c>
      <c r="Q141" s="3"/>
      <c r="R141" s="3"/>
      <c r="S141" s="3" t="s">
        <v>366</v>
      </c>
      <c r="T141" s="3" t="s">
        <v>368</v>
      </c>
      <c r="U141" s="3" t="s">
        <v>143</v>
      </c>
      <c r="V141" s="161"/>
      <c r="W141" s="162"/>
      <c r="X141" s="161"/>
      <c r="Y141" s="162"/>
    </row>
    <row r="142" spans="1:28" ht="21.75" hidden="1" customHeight="1" x14ac:dyDescent="0.3">
      <c r="A142" s="33"/>
      <c r="B142" s="146" t="s">
        <v>233</v>
      </c>
      <c r="C142" s="75" t="s">
        <v>234</v>
      </c>
      <c r="D142" s="75" t="s">
        <v>723</v>
      </c>
      <c r="E142" s="73"/>
      <c r="F142" s="73"/>
      <c r="G142" s="73"/>
      <c r="H142" s="73" t="s">
        <v>377</v>
      </c>
      <c r="I142" s="73" t="s">
        <v>337</v>
      </c>
      <c r="J142" s="74">
        <f t="shared" si="26"/>
        <v>48700</v>
      </c>
      <c r="K142" s="74">
        <v>38960</v>
      </c>
      <c r="L142" s="74"/>
      <c r="M142" s="74"/>
      <c r="N142" s="74">
        <v>9740</v>
      </c>
      <c r="O142" s="74"/>
      <c r="P142" s="73"/>
      <c r="Q142" s="73"/>
      <c r="R142" s="73"/>
      <c r="S142" s="73"/>
      <c r="T142" s="73"/>
      <c r="U142" s="73" t="s">
        <v>731</v>
      </c>
      <c r="V142" s="169" t="s">
        <v>732</v>
      </c>
      <c r="W142" s="170"/>
      <c r="X142" s="169"/>
      <c r="Y142" s="170"/>
    </row>
    <row r="143" spans="1:28" ht="21.75" customHeight="1" x14ac:dyDescent="0.3">
      <c r="A143" s="125"/>
      <c r="B143" s="147"/>
      <c r="C143" s="23" t="s">
        <v>733</v>
      </c>
      <c r="D143" s="23" t="s">
        <v>734</v>
      </c>
      <c r="E143" s="5">
        <v>2023</v>
      </c>
      <c r="F143" s="5" t="s">
        <v>735</v>
      </c>
      <c r="G143" s="5">
        <v>7.5</v>
      </c>
      <c r="H143" s="3" t="s">
        <v>377</v>
      </c>
      <c r="I143" s="3" t="s">
        <v>337</v>
      </c>
      <c r="J143" s="25">
        <f t="shared" ref="J143" si="29">SUM(K143:O143)</f>
        <v>137359</v>
      </c>
      <c r="K143" s="49"/>
      <c r="L143" s="49"/>
      <c r="M143" s="49">
        <v>109887</v>
      </c>
      <c r="N143" s="49">
        <v>27472</v>
      </c>
      <c r="O143" s="49"/>
      <c r="P143" s="5" t="s">
        <v>747</v>
      </c>
      <c r="Q143" s="5"/>
      <c r="R143" s="5"/>
      <c r="S143" s="5"/>
      <c r="T143" s="5"/>
      <c r="U143" s="5"/>
      <c r="V143" s="123"/>
      <c r="W143" s="124"/>
      <c r="X143" s="123"/>
      <c r="Y143" s="124"/>
      <c r="Z143" s="8" t="s">
        <v>737</v>
      </c>
      <c r="AA143" s="8" t="s">
        <v>738</v>
      </c>
    </row>
    <row r="144" spans="1:28" ht="21.75" hidden="1" customHeight="1" x14ac:dyDescent="0.3">
      <c r="A144" s="33"/>
      <c r="B144" s="23" t="s">
        <v>235</v>
      </c>
      <c r="C144" s="75" t="s">
        <v>509</v>
      </c>
      <c r="D144" s="75" t="s">
        <v>334</v>
      </c>
      <c r="E144" s="73"/>
      <c r="F144" s="73"/>
      <c r="G144" s="73">
        <v>7.5</v>
      </c>
      <c r="H144" s="73" t="s">
        <v>385</v>
      </c>
      <c r="I144" s="73" t="s">
        <v>337</v>
      </c>
      <c r="J144" s="74">
        <f t="shared" si="26"/>
        <v>48700</v>
      </c>
      <c r="K144" s="74">
        <v>38960</v>
      </c>
      <c r="L144" s="74"/>
      <c r="M144" s="74"/>
      <c r="N144" s="74">
        <v>9740</v>
      </c>
      <c r="O144" s="74"/>
      <c r="P144" s="73"/>
      <c r="Q144" s="73"/>
      <c r="R144" s="73"/>
      <c r="S144" s="73"/>
      <c r="T144" s="73"/>
      <c r="U144" s="73" t="s">
        <v>499</v>
      </c>
      <c r="V144" s="169" t="s">
        <v>334</v>
      </c>
      <c r="W144" s="170"/>
      <c r="X144" s="169" t="s">
        <v>516</v>
      </c>
      <c r="Y144" s="170"/>
    </row>
    <row r="145" spans="1:28" ht="21.75" customHeight="1" x14ac:dyDescent="0.3">
      <c r="A145" s="33"/>
      <c r="B145" s="29" t="s">
        <v>500</v>
      </c>
      <c r="C145" s="23" t="s">
        <v>501</v>
      </c>
      <c r="D145" s="23" t="s">
        <v>502</v>
      </c>
      <c r="E145" s="3">
        <v>2021</v>
      </c>
      <c r="F145" s="3" t="s">
        <v>503</v>
      </c>
      <c r="G145" s="3">
        <v>10</v>
      </c>
      <c r="H145" s="3" t="s">
        <v>434</v>
      </c>
      <c r="I145" s="3" t="s">
        <v>504</v>
      </c>
      <c r="J145" s="25">
        <f t="shared" ref="J145:J148" si="30">SUM(K145:O145)</f>
        <v>166638</v>
      </c>
      <c r="K145" s="25"/>
      <c r="L145" s="25"/>
      <c r="M145" s="25"/>
      <c r="N145" s="25">
        <v>166638</v>
      </c>
      <c r="O145" s="25"/>
      <c r="P145" s="3" t="s">
        <v>505</v>
      </c>
      <c r="Q145" s="3"/>
      <c r="R145" s="3"/>
      <c r="S145" s="3" t="s">
        <v>506</v>
      </c>
      <c r="T145" s="3" t="s">
        <v>507</v>
      </c>
      <c r="U145" s="3" t="s">
        <v>508</v>
      </c>
      <c r="V145" s="69"/>
      <c r="W145" s="70"/>
      <c r="X145" s="69"/>
      <c r="Y145" s="70"/>
    </row>
    <row r="146" spans="1:28" ht="21.75" customHeight="1" x14ac:dyDescent="0.3">
      <c r="A146" s="33"/>
      <c r="B146" s="29" t="s">
        <v>236</v>
      </c>
      <c r="C146" s="23" t="s">
        <v>429</v>
      </c>
      <c r="D146" s="23" t="s">
        <v>451</v>
      </c>
      <c r="E146" s="3">
        <v>2013</v>
      </c>
      <c r="F146" s="3" t="s">
        <v>15</v>
      </c>
      <c r="G146" s="3">
        <v>7.5</v>
      </c>
      <c r="H146" s="3" t="s">
        <v>377</v>
      </c>
      <c r="I146" s="3" t="s">
        <v>337</v>
      </c>
      <c r="J146" s="25">
        <f t="shared" si="30"/>
        <v>49150</v>
      </c>
      <c r="K146" s="25">
        <v>39320</v>
      </c>
      <c r="L146" s="25"/>
      <c r="M146" s="25"/>
      <c r="N146" s="25">
        <v>9830</v>
      </c>
      <c r="O146" s="25"/>
      <c r="P146" s="3"/>
      <c r="Q146" s="3"/>
      <c r="R146" s="3"/>
      <c r="S146" s="3"/>
      <c r="T146" s="3"/>
      <c r="U146" s="3" t="s">
        <v>143</v>
      </c>
      <c r="V146" s="161"/>
      <c r="W146" s="162"/>
      <c r="X146" s="161"/>
      <c r="Y146" s="162"/>
    </row>
    <row r="147" spans="1:28" ht="21.75" customHeight="1" x14ac:dyDescent="0.3">
      <c r="A147" s="33"/>
      <c r="B147" s="29" t="s">
        <v>237</v>
      </c>
      <c r="C147" s="23" t="s">
        <v>238</v>
      </c>
      <c r="D147" s="23" t="s">
        <v>451</v>
      </c>
      <c r="E147" s="3">
        <v>2016</v>
      </c>
      <c r="F147" s="3" t="s">
        <v>455</v>
      </c>
      <c r="G147" s="3">
        <v>7.5</v>
      </c>
      <c r="H147" s="3" t="s">
        <v>348</v>
      </c>
      <c r="I147" s="3" t="s">
        <v>113</v>
      </c>
      <c r="J147" s="25">
        <f t="shared" si="30"/>
        <v>88303</v>
      </c>
      <c r="K147" s="25"/>
      <c r="L147" s="25">
        <v>70642</v>
      </c>
      <c r="M147" s="25"/>
      <c r="N147" s="25">
        <v>17661</v>
      </c>
      <c r="O147" s="25"/>
      <c r="P147" s="3" t="s">
        <v>344</v>
      </c>
      <c r="Q147" s="3"/>
      <c r="R147" s="3"/>
      <c r="S147" s="3"/>
      <c r="T147" s="3"/>
      <c r="U147" s="3" t="s">
        <v>143</v>
      </c>
      <c r="V147" s="161"/>
      <c r="W147" s="162"/>
      <c r="X147" s="161"/>
      <c r="Y147" s="162"/>
    </row>
    <row r="148" spans="1:28" ht="21.75" customHeight="1" x14ac:dyDescent="0.3">
      <c r="A148" s="33"/>
      <c r="B148" s="23" t="s">
        <v>239</v>
      </c>
      <c r="C148" s="23" t="s">
        <v>240</v>
      </c>
      <c r="D148" s="23" t="s">
        <v>451</v>
      </c>
      <c r="E148" s="5">
        <v>2013</v>
      </c>
      <c r="F148" s="5" t="s">
        <v>17</v>
      </c>
      <c r="G148" s="5">
        <v>20</v>
      </c>
      <c r="H148" s="5" t="s">
        <v>430</v>
      </c>
      <c r="I148" s="5" t="s">
        <v>438</v>
      </c>
      <c r="J148" s="49">
        <f t="shared" si="30"/>
        <v>1000000</v>
      </c>
      <c r="K148" s="49">
        <v>1000000</v>
      </c>
      <c r="L148" s="49"/>
      <c r="M148" s="49"/>
      <c r="N148" s="49"/>
      <c r="O148" s="49"/>
      <c r="P148" s="5"/>
      <c r="Q148" s="5"/>
      <c r="R148" s="5"/>
      <c r="S148" s="5"/>
      <c r="T148" s="5"/>
      <c r="U148" s="5" t="s">
        <v>143</v>
      </c>
      <c r="V148" s="173" t="s">
        <v>431</v>
      </c>
      <c r="W148" s="174"/>
      <c r="X148" s="173" t="s">
        <v>516</v>
      </c>
      <c r="Y148" s="174"/>
    </row>
    <row r="149" spans="1:28" ht="21.75" hidden="1" customHeight="1" x14ac:dyDescent="0.3">
      <c r="A149" s="33"/>
      <c r="B149" s="30" t="s">
        <v>241</v>
      </c>
      <c r="C149" s="75" t="s">
        <v>489</v>
      </c>
      <c r="D149" s="75" t="s">
        <v>334</v>
      </c>
      <c r="E149" s="73"/>
      <c r="F149" s="73"/>
      <c r="G149" s="73">
        <v>7.5</v>
      </c>
      <c r="H149" s="73" t="s">
        <v>385</v>
      </c>
      <c r="I149" s="73" t="s">
        <v>337</v>
      </c>
      <c r="J149" s="74">
        <f t="shared" si="26"/>
        <v>51030</v>
      </c>
      <c r="K149" s="74">
        <v>40824</v>
      </c>
      <c r="L149" s="74"/>
      <c r="M149" s="74"/>
      <c r="N149" s="74">
        <v>10206</v>
      </c>
      <c r="O149" s="74"/>
      <c r="P149" s="73"/>
      <c r="Q149" s="73"/>
      <c r="R149" s="73"/>
      <c r="S149" s="73"/>
      <c r="T149" s="73"/>
      <c r="U149" s="73" t="s">
        <v>484</v>
      </c>
      <c r="V149" s="169" t="s">
        <v>334</v>
      </c>
      <c r="W149" s="170"/>
      <c r="X149" s="169" t="s">
        <v>516</v>
      </c>
      <c r="Y149" s="170"/>
    </row>
    <row r="150" spans="1:28" ht="21.75" customHeight="1" x14ac:dyDescent="0.3">
      <c r="A150" s="33"/>
      <c r="B150" s="31"/>
      <c r="C150" s="23" t="s">
        <v>487</v>
      </c>
      <c r="D150" s="23" t="s">
        <v>488</v>
      </c>
      <c r="E150" s="3">
        <v>2021</v>
      </c>
      <c r="F150" s="3" t="s">
        <v>478</v>
      </c>
      <c r="G150" s="3">
        <v>10</v>
      </c>
      <c r="H150" s="3" t="s">
        <v>434</v>
      </c>
      <c r="I150" s="3" t="s">
        <v>479</v>
      </c>
      <c r="J150" s="25">
        <f t="shared" ref="J150:J155" si="31">SUM(K150:O150)</f>
        <v>179530</v>
      </c>
      <c r="K150" s="25"/>
      <c r="L150" s="25"/>
      <c r="M150" s="25"/>
      <c r="N150" s="25">
        <v>179530</v>
      </c>
      <c r="O150" s="25"/>
      <c r="P150" s="3" t="s">
        <v>490</v>
      </c>
      <c r="Q150" s="3"/>
      <c r="R150" s="3"/>
      <c r="S150" s="3"/>
      <c r="T150" s="3"/>
      <c r="U150" s="3" t="s">
        <v>480</v>
      </c>
      <c r="V150" s="63"/>
      <c r="W150" s="64"/>
      <c r="X150" s="63"/>
      <c r="Y150" s="64"/>
    </row>
    <row r="151" spans="1:28" ht="21.75" customHeight="1" x14ac:dyDescent="0.3">
      <c r="A151" s="33"/>
      <c r="B151" s="31"/>
      <c r="C151" s="23" t="s">
        <v>242</v>
      </c>
      <c r="D151" s="23" t="s">
        <v>451</v>
      </c>
      <c r="E151" s="3">
        <v>2014</v>
      </c>
      <c r="F151" s="3" t="s">
        <v>15</v>
      </c>
      <c r="G151" s="3">
        <v>7.5</v>
      </c>
      <c r="H151" s="3" t="s">
        <v>377</v>
      </c>
      <c r="I151" s="3" t="s">
        <v>337</v>
      </c>
      <c r="J151" s="25">
        <f t="shared" si="31"/>
        <v>49200</v>
      </c>
      <c r="K151" s="25">
        <v>39360</v>
      </c>
      <c r="L151" s="25"/>
      <c r="M151" s="25"/>
      <c r="N151" s="25">
        <v>9840</v>
      </c>
      <c r="O151" s="25"/>
      <c r="P151" s="3"/>
      <c r="Q151" s="3"/>
      <c r="R151" s="3"/>
      <c r="S151" s="3"/>
      <c r="T151" s="3"/>
      <c r="U151" s="3" t="s">
        <v>143</v>
      </c>
      <c r="V151" s="161"/>
      <c r="W151" s="162"/>
      <c r="X151" s="161"/>
      <c r="Y151" s="162"/>
    </row>
    <row r="152" spans="1:28" ht="21.75" customHeight="1" x14ac:dyDescent="0.3">
      <c r="A152" s="33"/>
      <c r="B152" s="28"/>
      <c r="C152" s="23" t="s">
        <v>243</v>
      </c>
      <c r="D152" s="23" t="s">
        <v>451</v>
      </c>
      <c r="E152" s="3">
        <v>2016</v>
      </c>
      <c r="F152" s="3" t="s">
        <v>15</v>
      </c>
      <c r="G152" s="3">
        <v>7.5</v>
      </c>
      <c r="H152" s="3" t="s">
        <v>346</v>
      </c>
      <c r="I152" s="3" t="s">
        <v>428</v>
      </c>
      <c r="J152" s="25">
        <f t="shared" si="31"/>
        <v>55659</v>
      </c>
      <c r="K152" s="25"/>
      <c r="L152" s="25">
        <v>44527</v>
      </c>
      <c r="M152" s="25"/>
      <c r="N152" s="25">
        <v>11132</v>
      </c>
      <c r="O152" s="25"/>
      <c r="P152" s="3" t="s">
        <v>344</v>
      </c>
      <c r="Q152" s="3"/>
      <c r="R152" s="3"/>
      <c r="S152" s="3"/>
      <c r="T152" s="3"/>
      <c r="U152" s="3" t="s">
        <v>143</v>
      </c>
      <c r="V152" s="161"/>
      <c r="W152" s="162"/>
      <c r="X152" s="161"/>
      <c r="Y152" s="162"/>
    </row>
    <row r="153" spans="1:28" ht="21.75" customHeight="1" x14ac:dyDescent="0.3">
      <c r="A153" s="33"/>
      <c r="B153" s="29" t="s">
        <v>244</v>
      </c>
      <c r="C153" s="23" t="s">
        <v>245</v>
      </c>
      <c r="D153" s="23" t="s">
        <v>451</v>
      </c>
      <c r="E153" s="3">
        <v>2014</v>
      </c>
      <c r="F153" s="3" t="s">
        <v>17</v>
      </c>
      <c r="G153" s="3">
        <v>5</v>
      </c>
      <c r="H153" s="3" t="s">
        <v>432</v>
      </c>
      <c r="I153" s="3" t="s">
        <v>401</v>
      </c>
      <c r="J153" s="25">
        <f t="shared" si="31"/>
        <v>48500</v>
      </c>
      <c r="K153" s="25">
        <v>38800</v>
      </c>
      <c r="L153" s="25"/>
      <c r="M153" s="25"/>
      <c r="N153" s="25">
        <v>9700</v>
      </c>
      <c r="O153" s="25"/>
      <c r="P153" s="3"/>
      <c r="Q153" s="3"/>
      <c r="R153" s="3"/>
      <c r="S153" s="3"/>
      <c r="T153" s="3"/>
      <c r="U153" s="3" t="s">
        <v>143</v>
      </c>
      <c r="V153" s="161"/>
      <c r="W153" s="162"/>
      <c r="X153" s="161"/>
      <c r="Y153" s="162"/>
    </row>
    <row r="154" spans="1:28" ht="21.75" customHeight="1" x14ac:dyDescent="0.3">
      <c r="A154" s="33"/>
      <c r="B154" s="29" t="s">
        <v>246</v>
      </c>
      <c r="C154" s="23" t="s">
        <v>247</v>
      </c>
      <c r="D154" s="23" t="s">
        <v>451</v>
      </c>
      <c r="E154" s="3">
        <v>2016</v>
      </c>
      <c r="F154" s="3" t="s">
        <v>15</v>
      </c>
      <c r="G154" s="3">
        <v>7.5</v>
      </c>
      <c r="H154" s="3" t="s">
        <v>346</v>
      </c>
      <c r="I154" s="3" t="s">
        <v>428</v>
      </c>
      <c r="J154" s="25">
        <f t="shared" si="31"/>
        <v>55659</v>
      </c>
      <c r="K154" s="25"/>
      <c r="L154" s="25">
        <v>44527</v>
      </c>
      <c r="M154" s="25"/>
      <c r="N154" s="25">
        <v>11132</v>
      </c>
      <c r="O154" s="25"/>
      <c r="P154" s="3" t="s">
        <v>344</v>
      </c>
      <c r="Q154" s="3"/>
      <c r="R154" s="3"/>
      <c r="S154" s="3"/>
      <c r="T154" s="3"/>
      <c r="U154" s="3" t="s">
        <v>543</v>
      </c>
      <c r="V154" s="161" t="s">
        <v>544</v>
      </c>
      <c r="W154" s="162"/>
      <c r="X154" s="161"/>
      <c r="Y154" s="162"/>
    </row>
    <row r="155" spans="1:28" ht="21.75" customHeight="1" x14ac:dyDescent="0.3">
      <c r="A155" s="34"/>
      <c r="B155" s="29" t="s">
        <v>248</v>
      </c>
      <c r="C155" s="23" t="s">
        <v>249</v>
      </c>
      <c r="D155" s="23" t="s">
        <v>451</v>
      </c>
      <c r="E155" s="3">
        <v>2017</v>
      </c>
      <c r="F155" s="3" t="s">
        <v>15</v>
      </c>
      <c r="G155" s="3">
        <v>7.5</v>
      </c>
      <c r="H155" s="3" t="s">
        <v>434</v>
      </c>
      <c r="I155" s="3" t="s">
        <v>416</v>
      </c>
      <c r="J155" s="25">
        <f t="shared" si="31"/>
        <v>50606</v>
      </c>
      <c r="K155" s="25"/>
      <c r="L155" s="25">
        <v>40485</v>
      </c>
      <c r="M155" s="25"/>
      <c r="N155" s="25">
        <v>10121</v>
      </c>
      <c r="O155" s="25"/>
      <c r="P155" s="3" t="s">
        <v>344</v>
      </c>
      <c r="Q155" s="3"/>
      <c r="R155" s="3"/>
      <c r="S155" s="3"/>
      <c r="T155" s="3"/>
      <c r="U155" s="3" t="s">
        <v>143</v>
      </c>
      <c r="V155" s="161"/>
      <c r="W155" s="162"/>
      <c r="X155" s="161"/>
      <c r="Y155" s="162"/>
    </row>
    <row r="156" spans="1:28" ht="21.75" hidden="1" customHeight="1" x14ac:dyDescent="0.3">
      <c r="A156" s="60" t="s">
        <v>145</v>
      </c>
      <c r="B156" s="50"/>
      <c r="C156" s="50">
        <f>SUBTOTAL(3,E157:E173)</f>
        <v>12</v>
      </c>
      <c r="D156" s="50"/>
      <c r="E156" s="51"/>
      <c r="F156" s="50"/>
      <c r="G156" s="51"/>
      <c r="H156" s="51"/>
      <c r="I156" s="51"/>
      <c r="J156" s="59">
        <f>SUBTOTAL(109,J157:J173)</f>
        <v>979313</v>
      </c>
      <c r="K156" s="59">
        <f t="shared" ref="K156:O156" si="32">SUBTOTAL(109,K157:K173)</f>
        <v>40000</v>
      </c>
      <c r="L156" s="59">
        <f t="shared" si="32"/>
        <v>282003</v>
      </c>
      <c r="M156" s="59">
        <f t="shared" si="32"/>
        <v>338736</v>
      </c>
      <c r="N156" s="59">
        <f t="shared" si="32"/>
        <v>318574</v>
      </c>
      <c r="O156" s="59">
        <f t="shared" si="32"/>
        <v>0</v>
      </c>
      <c r="P156" s="43"/>
      <c r="Q156" s="43"/>
      <c r="R156" s="43"/>
      <c r="S156" s="43"/>
      <c r="T156" s="43"/>
      <c r="U156" s="43"/>
      <c r="V156" s="155"/>
      <c r="W156" s="156"/>
      <c r="X156" s="155"/>
      <c r="Y156" s="156"/>
    </row>
    <row r="157" spans="1:28" ht="21.75" customHeight="1" x14ac:dyDescent="0.3">
      <c r="A157" s="32" t="s">
        <v>250</v>
      </c>
      <c r="B157" s="21" t="s">
        <v>252</v>
      </c>
      <c r="C157" s="23" t="s">
        <v>253</v>
      </c>
      <c r="D157" s="23" t="s">
        <v>451</v>
      </c>
      <c r="E157" s="3">
        <v>2020</v>
      </c>
      <c r="F157" s="3" t="s">
        <v>15</v>
      </c>
      <c r="G157" s="3">
        <v>10</v>
      </c>
      <c r="H157" s="3" t="s">
        <v>53</v>
      </c>
      <c r="I157" s="3" t="s">
        <v>337</v>
      </c>
      <c r="J157" s="25">
        <f t="shared" ref="J157" si="33">SUM(K157:O157)</f>
        <v>98720</v>
      </c>
      <c r="K157" s="25"/>
      <c r="L157" s="25"/>
      <c r="M157" s="25">
        <v>78976</v>
      </c>
      <c r="N157" s="25">
        <v>19744</v>
      </c>
      <c r="O157" s="25"/>
      <c r="P157" s="3" t="s">
        <v>354</v>
      </c>
      <c r="Q157" s="3"/>
      <c r="R157" s="3"/>
      <c r="S157" s="3"/>
      <c r="T157" s="3"/>
      <c r="U157" s="3" t="s">
        <v>143</v>
      </c>
      <c r="V157" s="161"/>
      <c r="W157" s="162"/>
      <c r="X157" s="161"/>
      <c r="Y157" s="162"/>
      <c r="Z157" s="8" t="s">
        <v>569</v>
      </c>
      <c r="AA157" s="8" t="s">
        <v>583</v>
      </c>
      <c r="AB157" s="8" t="s">
        <v>584</v>
      </c>
    </row>
    <row r="158" spans="1:28" ht="21.75" hidden="1" customHeight="1" x14ac:dyDescent="0.3">
      <c r="A158" s="40"/>
      <c r="B158" s="21" t="s">
        <v>254</v>
      </c>
      <c r="C158" s="81" t="s">
        <v>255</v>
      </c>
      <c r="D158" s="81" t="s">
        <v>657</v>
      </c>
      <c r="E158" s="82"/>
      <c r="F158" s="82"/>
      <c r="G158" s="82">
        <v>7.5</v>
      </c>
      <c r="H158" s="82" t="s">
        <v>377</v>
      </c>
      <c r="I158" s="82" t="s">
        <v>337</v>
      </c>
      <c r="J158" s="83">
        <f t="shared" ref="J158:J160" si="34">SUM(K158:O158)</f>
        <v>44132</v>
      </c>
      <c r="K158" s="83">
        <v>22066</v>
      </c>
      <c r="L158" s="83"/>
      <c r="M158" s="83"/>
      <c r="N158" s="83">
        <v>22066</v>
      </c>
      <c r="O158" s="83"/>
      <c r="P158" s="82"/>
      <c r="Q158" s="82"/>
      <c r="R158" s="82"/>
      <c r="S158" s="82"/>
      <c r="T158" s="82"/>
      <c r="U158" s="82" t="s">
        <v>657</v>
      </c>
      <c r="V158" s="163" t="s">
        <v>658</v>
      </c>
      <c r="W158" s="164"/>
      <c r="X158" s="163"/>
      <c r="Y158" s="164"/>
    </row>
    <row r="159" spans="1:28" ht="21.75" customHeight="1" x14ac:dyDescent="0.3">
      <c r="A159" s="40"/>
      <c r="B159" s="103"/>
      <c r="C159" s="23" t="s">
        <v>655</v>
      </c>
      <c r="D159" s="23" t="s">
        <v>656</v>
      </c>
      <c r="E159" s="3">
        <v>2022</v>
      </c>
      <c r="F159" s="3" t="s">
        <v>14</v>
      </c>
      <c r="G159" s="3">
        <v>10</v>
      </c>
      <c r="H159" s="3" t="s">
        <v>659</v>
      </c>
      <c r="I159" s="3" t="s">
        <v>660</v>
      </c>
      <c r="J159" s="25">
        <f t="shared" si="34"/>
        <v>113000</v>
      </c>
      <c r="K159" s="25"/>
      <c r="L159" s="25"/>
      <c r="M159" s="25">
        <v>90400</v>
      </c>
      <c r="N159" s="25">
        <v>22600</v>
      </c>
      <c r="O159" s="25"/>
      <c r="P159" s="3"/>
      <c r="Q159" s="3"/>
      <c r="R159" s="3"/>
      <c r="S159" s="3"/>
      <c r="T159" s="3"/>
      <c r="U159" s="3" t="s">
        <v>474</v>
      </c>
      <c r="V159" s="101" t="s">
        <v>661</v>
      </c>
      <c r="W159" s="102"/>
      <c r="X159" s="101"/>
      <c r="Y159" s="102"/>
    </row>
    <row r="160" spans="1:28" ht="21.75" customHeight="1" x14ac:dyDescent="0.3">
      <c r="A160" s="40"/>
      <c r="B160" s="22"/>
      <c r="C160" s="23" t="s">
        <v>256</v>
      </c>
      <c r="D160" s="23" t="s">
        <v>451</v>
      </c>
      <c r="E160" s="3">
        <v>2010</v>
      </c>
      <c r="F160" s="3" t="s">
        <v>15</v>
      </c>
      <c r="G160" s="3">
        <v>7.5</v>
      </c>
      <c r="H160" s="3" t="s">
        <v>385</v>
      </c>
      <c r="I160" s="3" t="s">
        <v>337</v>
      </c>
      <c r="J160" s="25">
        <f t="shared" si="34"/>
        <v>50000</v>
      </c>
      <c r="K160" s="25">
        <v>40000</v>
      </c>
      <c r="L160" s="25"/>
      <c r="M160" s="25"/>
      <c r="N160" s="25">
        <v>10000</v>
      </c>
      <c r="O160" s="25"/>
      <c r="P160" s="3"/>
      <c r="Q160" s="3"/>
      <c r="R160" s="3"/>
      <c r="S160" s="3"/>
      <c r="T160" s="3"/>
      <c r="U160" s="3" t="s">
        <v>143</v>
      </c>
      <c r="V160" s="161"/>
      <c r="W160" s="162"/>
      <c r="X160" s="161"/>
      <c r="Y160" s="162"/>
    </row>
    <row r="161" spans="1:28" ht="21.75" hidden="1" customHeight="1" x14ac:dyDescent="0.3">
      <c r="A161" s="40"/>
      <c r="B161" s="22"/>
      <c r="C161" s="75" t="s">
        <v>528</v>
      </c>
      <c r="D161" s="75" t="s">
        <v>529</v>
      </c>
      <c r="E161" s="73"/>
      <c r="F161" s="73"/>
      <c r="G161" s="73">
        <v>7.5</v>
      </c>
      <c r="H161" s="73" t="s">
        <v>385</v>
      </c>
      <c r="I161" s="73" t="s">
        <v>337</v>
      </c>
      <c r="J161" s="74">
        <f t="shared" ref="J161:J226" si="35">SUM(K161:O161)</f>
        <v>44485</v>
      </c>
      <c r="K161" s="74">
        <v>35588</v>
      </c>
      <c r="L161" s="74"/>
      <c r="M161" s="74"/>
      <c r="N161" s="74">
        <v>8897</v>
      </c>
      <c r="O161" s="74"/>
      <c r="P161" s="73"/>
      <c r="Q161" s="73"/>
      <c r="R161" s="73"/>
      <c r="S161" s="73"/>
      <c r="T161" s="73"/>
      <c r="U161" s="73" t="s">
        <v>530</v>
      </c>
      <c r="V161" s="169" t="s">
        <v>531</v>
      </c>
      <c r="W161" s="170"/>
      <c r="X161" s="169" t="s">
        <v>532</v>
      </c>
      <c r="Y161" s="170"/>
    </row>
    <row r="162" spans="1:28" ht="21.75" customHeight="1" x14ac:dyDescent="0.3">
      <c r="A162" s="40"/>
      <c r="B162" s="22"/>
      <c r="C162" s="23" t="s">
        <v>533</v>
      </c>
      <c r="D162" s="23" t="s">
        <v>534</v>
      </c>
      <c r="E162" s="3">
        <v>2022</v>
      </c>
      <c r="F162" s="3" t="s">
        <v>535</v>
      </c>
      <c r="G162" s="3">
        <v>10</v>
      </c>
      <c r="H162" s="3" t="s">
        <v>434</v>
      </c>
      <c r="I162" s="3" t="s">
        <v>479</v>
      </c>
      <c r="J162" s="25">
        <f t="shared" ref="J162:J166" si="36">SUM(K162:O162)</f>
        <v>153390</v>
      </c>
      <c r="K162" s="25"/>
      <c r="L162" s="25"/>
      <c r="M162" s="25"/>
      <c r="N162" s="25">
        <v>153390</v>
      </c>
      <c r="O162" s="25"/>
      <c r="P162" s="3" t="s">
        <v>575</v>
      </c>
      <c r="Q162" s="3"/>
      <c r="R162" s="3"/>
      <c r="S162" s="3" t="s">
        <v>577</v>
      </c>
      <c r="T162" s="3" t="s">
        <v>576</v>
      </c>
      <c r="U162" s="3" t="s">
        <v>574</v>
      </c>
      <c r="V162" s="77"/>
      <c r="W162" s="78"/>
      <c r="X162" s="77"/>
      <c r="Y162" s="78"/>
    </row>
    <row r="163" spans="1:28" ht="21.75" customHeight="1" x14ac:dyDescent="0.3">
      <c r="A163" s="40"/>
      <c r="B163" s="22"/>
      <c r="C163" s="23" t="s">
        <v>257</v>
      </c>
      <c r="D163" s="23" t="s">
        <v>451</v>
      </c>
      <c r="E163" s="3">
        <v>2016</v>
      </c>
      <c r="F163" s="3" t="s">
        <v>15</v>
      </c>
      <c r="G163" s="3">
        <v>7.5</v>
      </c>
      <c r="H163" s="3" t="s">
        <v>347</v>
      </c>
      <c r="I163" s="3" t="s">
        <v>387</v>
      </c>
      <c r="J163" s="25">
        <f t="shared" si="36"/>
        <v>50486</v>
      </c>
      <c r="K163" s="25"/>
      <c r="L163" s="25">
        <v>40389</v>
      </c>
      <c r="M163" s="25"/>
      <c r="N163" s="25">
        <v>10097</v>
      </c>
      <c r="O163" s="25"/>
      <c r="P163" s="3" t="s">
        <v>344</v>
      </c>
      <c r="Q163" s="3"/>
      <c r="R163" s="3"/>
      <c r="S163" s="3"/>
      <c r="T163" s="3"/>
      <c r="U163" s="3" t="s">
        <v>143</v>
      </c>
      <c r="V163" s="161"/>
      <c r="W163" s="162"/>
      <c r="X163" s="161"/>
      <c r="Y163" s="162"/>
    </row>
    <row r="164" spans="1:28" ht="21.75" customHeight="1" x14ac:dyDescent="0.3">
      <c r="A164" s="40"/>
      <c r="B164" s="22"/>
      <c r="C164" s="23" t="s">
        <v>258</v>
      </c>
      <c r="D164" s="23" t="s">
        <v>451</v>
      </c>
      <c r="E164" s="3">
        <v>2016</v>
      </c>
      <c r="F164" s="3" t="s">
        <v>15</v>
      </c>
      <c r="G164" s="3">
        <v>7.5</v>
      </c>
      <c r="H164" s="3" t="s">
        <v>347</v>
      </c>
      <c r="I164" s="3" t="s">
        <v>387</v>
      </c>
      <c r="J164" s="25">
        <f t="shared" si="36"/>
        <v>50486</v>
      </c>
      <c r="K164" s="25"/>
      <c r="L164" s="25">
        <v>40389</v>
      </c>
      <c r="M164" s="25"/>
      <c r="N164" s="25">
        <v>10097</v>
      </c>
      <c r="O164" s="25"/>
      <c r="P164" s="3" t="s">
        <v>344</v>
      </c>
      <c r="Q164" s="3"/>
      <c r="R164" s="3"/>
      <c r="S164" s="3"/>
      <c r="T164" s="3"/>
      <c r="U164" s="3" t="s">
        <v>143</v>
      </c>
      <c r="V164" s="161"/>
      <c r="W164" s="162"/>
      <c r="X164" s="161"/>
      <c r="Y164" s="162"/>
    </row>
    <row r="165" spans="1:28" ht="21.75" customHeight="1" x14ac:dyDescent="0.3">
      <c r="A165" s="40"/>
      <c r="B165" s="22"/>
      <c r="C165" s="23" t="s">
        <v>259</v>
      </c>
      <c r="D165" s="23" t="s">
        <v>451</v>
      </c>
      <c r="E165" s="3">
        <v>2016</v>
      </c>
      <c r="F165" s="3" t="s">
        <v>15</v>
      </c>
      <c r="G165" s="3">
        <v>7.5</v>
      </c>
      <c r="H165" s="3" t="s">
        <v>347</v>
      </c>
      <c r="I165" s="3" t="s">
        <v>387</v>
      </c>
      <c r="J165" s="25">
        <f t="shared" si="36"/>
        <v>50486</v>
      </c>
      <c r="K165" s="25"/>
      <c r="L165" s="25">
        <v>40389</v>
      </c>
      <c r="M165" s="25"/>
      <c r="N165" s="25">
        <v>10097</v>
      </c>
      <c r="O165" s="25"/>
      <c r="P165" s="3" t="s">
        <v>344</v>
      </c>
      <c r="Q165" s="3"/>
      <c r="R165" s="3"/>
      <c r="S165" s="3"/>
      <c r="T165" s="3"/>
      <c r="U165" s="3" t="s">
        <v>520</v>
      </c>
      <c r="V165" s="161" t="s">
        <v>524</v>
      </c>
      <c r="W165" s="162"/>
      <c r="X165" s="161"/>
      <c r="Y165" s="162"/>
    </row>
    <row r="166" spans="1:28" ht="21.75" customHeight="1" x14ac:dyDescent="0.3">
      <c r="A166" s="40"/>
      <c r="B166" s="22"/>
      <c r="C166" s="23" t="s">
        <v>260</v>
      </c>
      <c r="D166" s="23" t="s">
        <v>451</v>
      </c>
      <c r="E166" s="3">
        <v>2016</v>
      </c>
      <c r="F166" s="3" t="s">
        <v>15</v>
      </c>
      <c r="G166" s="3">
        <v>7.5</v>
      </c>
      <c r="H166" s="3" t="s">
        <v>347</v>
      </c>
      <c r="I166" s="3" t="s">
        <v>387</v>
      </c>
      <c r="J166" s="25">
        <f t="shared" si="36"/>
        <v>50486</v>
      </c>
      <c r="K166" s="25"/>
      <c r="L166" s="25">
        <v>40389</v>
      </c>
      <c r="M166" s="25"/>
      <c r="N166" s="25">
        <v>10097</v>
      </c>
      <c r="O166" s="25"/>
      <c r="P166" s="3" t="s">
        <v>344</v>
      </c>
      <c r="Q166" s="3"/>
      <c r="R166" s="3"/>
      <c r="S166" s="3"/>
      <c r="T166" s="3"/>
      <c r="U166" s="3" t="s">
        <v>143</v>
      </c>
      <c r="V166" s="161"/>
      <c r="W166" s="162"/>
      <c r="X166" s="161"/>
      <c r="Y166" s="162"/>
    </row>
    <row r="167" spans="1:28" ht="21.75" hidden="1" customHeight="1" x14ac:dyDescent="0.3">
      <c r="A167" s="40"/>
      <c r="B167" s="22"/>
      <c r="C167" s="81" t="s">
        <v>261</v>
      </c>
      <c r="D167" s="81" t="s">
        <v>736</v>
      </c>
      <c r="E167" s="82"/>
      <c r="F167" s="82"/>
      <c r="G167" s="82"/>
      <c r="H167" s="82" t="s">
        <v>338</v>
      </c>
      <c r="I167" s="82" t="s">
        <v>339</v>
      </c>
      <c r="J167" s="83">
        <f t="shared" ref="J167:J170" si="37">SUM(K167:O167)</f>
        <v>294600</v>
      </c>
      <c r="K167" s="83"/>
      <c r="L167" s="83"/>
      <c r="M167" s="83"/>
      <c r="N167" s="83">
        <v>294600</v>
      </c>
      <c r="O167" s="83"/>
      <c r="P167" s="82"/>
      <c r="Q167" s="82"/>
      <c r="R167" s="82"/>
      <c r="S167" s="82" t="s">
        <v>361</v>
      </c>
      <c r="T167" s="82" t="s">
        <v>363</v>
      </c>
      <c r="U167" s="82" t="s">
        <v>702</v>
      </c>
      <c r="V167" s="163" t="s">
        <v>704</v>
      </c>
      <c r="W167" s="164"/>
      <c r="X167" s="163"/>
      <c r="Y167" s="164"/>
    </row>
    <row r="168" spans="1:28" ht="21.75" customHeight="1" x14ac:dyDescent="0.3">
      <c r="A168" s="40"/>
      <c r="B168" s="22"/>
      <c r="C168" s="23" t="s">
        <v>262</v>
      </c>
      <c r="D168" s="23" t="s">
        <v>451</v>
      </c>
      <c r="E168" s="3">
        <v>2020</v>
      </c>
      <c r="F168" s="3" t="s">
        <v>15</v>
      </c>
      <c r="G168" s="3">
        <v>10</v>
      </c>
      <c r="H168" s="3" t="s">
        <v>53</v>
      </c>
      <c r="I168" s="3" t="s">
        <v>337</v>
      </c>
      <c r="J168" s="25">
        <f t="shared" ref="J168:J169" si="38">SUM(K168:O168)</f>
        <v>95980</v>
      </c>
      <c r="K168" s="25"/>
      <c r="L168" s="25">
        <v>76784</v>
      </c>
      <c r="M168" s="25"/>
      <c r="N168" s="25">
        <v>19196</v>
      </c>
      <c r="O168" s="25"/>
      <c r="P168" s="3" t="s">
        <v>344</v>
      </c>
      <c r="Q168" s="3"/>
      <c r="R168" s="3"/>
      <c r="S168" s="3"/>
      <c r="T168" s="3"/>
      <c r="U168" s="3" t="s">
        <v>143</v>
      </c>
      <c r="V168" s="161"/>
      <c r="W168" s="162"/>
      <c r="X168" s="161"/>
      <c r="Y168" s="162"/>
      <c r="Z168" s="8" t="s">
        <v>569</v>
      </c>
      <c r="AA168" s="8" t="s">
        <v>585</v>
      </c>
      <c r="AB168" s="8" t="s">
        <v>586</v>
      </c>
    </row>
    <row r="169" spans="1:28" ht="21.75" customHeight="1" x14ac:dyDescent="0.3">
      <c r="A169" s="40"/>
      <c r="B169" s="20"/>
      <c r="C169" s="23" t="s">
        <v>263</v>
      </c>
      <c r="D169" s="23" t="s">
        <v>451</v>
      </c>
      <c r="E169" s="3">
        <v>2016</v>
      </c>
      <c r="F169" s="3" t="s">
        <v>15</v>
      </c>
      <c r="G169" s="3">
        <v>7.5</v>
      </c>
      <c r="H169" s="6" t="s">
        <v>350</v>
      </c>
      <c r="I169" s="3" t="s">
        <v>114</v>
      </c>
      <c r="J169" s="25">
        <f t="shared" si="38"/>
        <v>54579</v>
      </c>
      <c r="K169" s="25"/>
      <c r="L169" s="25">
        <v>43663</v>
      </c>
      <c r="M169" s="25"/>
      <c r="N169" s="25">
        <v>10916</v>
      </c>
      <c r="O169" s="25"/>
      <c r="P169" s="3" t="s">
        <v>344</v>
      </c>
      <c r="Q169" s="3"/>
      <c r="R169" s="3"/>
      <c r="S169" s="3"/>
      <c r="T169" s="3"/>
      <c r="U169" s="3" t="s">
        <v>143</v>
      </c>
      <c r="V169" s="161"/>
      <c r="W169" s="162"/>
      <c r="X169" s="161"/>
      <c r="Y169" s="162"/>
    </row>
    <row r="170" spans="1:28" ht="21.75" hidden="1" customHeight="1" x14ac:dyDescent="0.3">
      <c r="A170" s="33"/>
      <c r="B170" s="89" t="s">
        <v>264</v>
      </c>
      <c r="C170" s="81" t="s">
        <v>628</v>
      </c>
      <c r="D170" s="81" t="s">
        <v>629</v>
      </c>
      <c r="E170" s="82"/>
      <c r="F170" s="82"/>
      <c r="G170" s="82">
        <v>7.5</v>
      </c>
      <c r="H170" s="82" t="s">
        <v>392</v>
      </c>
      <c r="I170" s="82" t="s">
        <v>381</v>
      </c>
      <c r="J170" s="83">
        <f t="shared" si="37"/>
        <v>46000</v>
      </c>
      <c r="K170" s="83">
        <v>23000</v>
      </c>
      <c r="L170" s="83"/>
      <c r="M170" s="83"/>
      <c r="N170" s="83">
        <v>23000</v>
      </c>
      <c r="O170" s="83"/>
      <c r="P170" s="82"/>
      <c r="Q170" s="82"/>
      <c r="R170" s="82"/>
      <c r="S170" s="82"/>
      <c r="T170" s="82"/>
      <c r="U170" s="82" t="s">
        <v>174</v>
      </c>
      <c r="V170" s="163" t="s">
        <v>627</v>
      </c>
      <c r="W170" s="164"/>
      <c r="X170" s="163"/>
      <c r="Y170" s="164"/>
    </row>
    <row r="171" spans="1:28" ht="21.75" customHeight="1" x14ac:dyDescent="0.3">
      <c r="A171" s="33"/>
      <c r="B171" s="90"/>
      <c r="C171" s="23" t="s">
        <v>632</v>
      </c>
      <c r="D171" s="23" t="s">
        <v>630</v>
      </c>
      <c r="E171" s="3">
        <v>2022</v>
      </c>
      <c r="F171" s="3" t="s">
        <v>631</v>
      </c>
      <c r="G171" s="3">
        <v>10</v>
      </c>
      <c r="H171" s="3" t="s">
        <v>621</v>
      </c>
      <c r="I171" s="3" t="s">
        <v>633</v>
      </c>
      <c r="J171" s="25">
        <f t="shared" ref="J171" si="39">SUM(K171:O171)</f>
        <v>109100</v>
      </c>
      <c r="K171" s="25"/>
      <c r="L171" s="25"/>
      <c r="M171" s="25">
        <v>87280</v>
      </c>
      <c r="N171" s="25">
        <v>21820</v>
      </c>
      <c r="O171" s="25"/>
      <c r="P171" s="3"/>
      <c r="Q171" s="3"/>
      <c r="R171" s="3"/>
      <c r="S171" s="3"/>
      <c r="T171" s="3"/>
      <c r="U171" s="3" t="s">
        <v>474</v>
      </c>
      <c r="V171" s="91"/>
      <c r="W171" s="92"/>
      <c r="X171" s="91"/>
      <c r="Y171" s="92"/>
      <c r="Z171" s="8" t="s">
        <v>634</v>
      </c>
      <c r="AA171" s="8" t="s">
        <v>635</v>
      </c>
      <c r="AB171" s="8" t="s">
        <v>618</v>
      </c>
    </row>
    <row r="172" spans="1:28" ht="21.75" hidden="1" customHeight="1" x14ac:dyDescent="0.3">
      <c r="A172" s="183"/>
      <c r="B172" s="148" t="s">
        <v>265</v>
      </c>
      <c r="C172" s="81" t="s">
        <v>607</v>
      </c>
      <c r="D172" s="81" t="s">
        <v>608</v>
      </c>
      <c r="E172" s="82"/>
      <c r="F172" s="82"/>
      <c r="G172" s="82">
        <v>7.5</v>
      </c>
      <c r="H172" s="82" t="s">
        <v>392</v>
      </c>
      <c r="I172" s="82" t="s">
        <v>381</v>
      </c>
      <c r="J172" s="83">
        <f t="shared" si="35"/>
        <v>46000</v>
      </c>
      <c r="K172" s="83">
        <v>23000</v>
      </c>
      <c r="L172" s="83"/>
      <c r="M172" s="83"/>
      <c r="N172" s="83">
        <v>23000</v>
      </c>
      <c r="O172" s="83"/>
      <c r="P172" s="82"/>
      <c r="Q172" s="82"/>
      <c r="R172" s="82"/>
      <c r="S172" s="82"/>
      <c r="T172" s="82"/>
      <c r="U172" s="82" t="s">
        <v>608</v>
      </c>
      <c r="V172" s="163" t="s">
        <v>609</v>
      </c>
      <c r="W172" s="164"/>
      <c r="X172" s="163"/>
      <c r="Y172" s="164"/>
    </row>
    <row r="173" spans="1:28" ht="21.75" customHeight="1" x14ac:dyDescent="0.3">
      <c r="A173" s="183"/>
      <c r="B173" s="150"/>
      <c r="C173" s="23" t="s">
        <v>482</v>
      </c>
      <c r="D173" s="23" t="s">
        <v>477</v>
      </c>
      <c r="E173" s="3">
        <v>2021</v>
      </c>
      <c r="F173" s="3" t="s">
        <v>478</v>
      </c>
      <c r="G173" s="3">
        <v>10</v>
      </c>
      <c r="H173" s="3" t="s">
        <v>434</v>
      </c>
      <c r="I173" s="3" t="s">
        <v>479</v>
      </c>
      <c r="J173" s="25">
        <f t="shared" ref="J173" si="40">SUM(K173:O173)</f>
        <v>102600</v>
      </c>
      <c r="K173" s="25"/>
      <c r="L173" s="25"/>
      <c r="M173" s="25">
        <v>82080</v>
      </c>
      <c r="N173" s="25">
        <v>20520</v>
      </c>
      <c r="O173" s="25"/>
      <c r="P173" s="3" t="s">
        <v>481</v>
      </c>
      <c r="Q173" s="3"/>
      <c r="R173" s="3"/>
      <c r="S173" s="3"/>
      <c r="T173" s="3"/>
      <c r="U173" s="3" t="s">
        <v>480</v>
      </c>
      <c r="V173" s="63" t="s">
        <v>485</v>
      </c>
      <c r="W173" s="64"/>
      <c r="X173" s="63"/>
      <c r="Y173" s="64"/>
      <c r="Z173" s="8" t="s">
        <v>569</v>
      </c>
      <c r="AA173" s="8" t="s">
        <v>570</v>
      </c>
      <c r="AB173" s="8" t="s">
        <v>571</v>
      </c>
    </row>
    <row r="174" spans="1:28" ht="21.75" hidden="1" customHeight="1" x14ac:dyDescent="0.3">
      <c r="A174" s="60" t="s">
        <v>145</v>
      </c>
      <c r="B174" s="58"/>
      <c r="C174" s="50">
        <f>SUBTOTAL(3,E175:E187)</f>
        <v>10</v>
      </c>
      <c r="D174" s="50"/>
      <c r="E174" s="51"/>
      <c r="F174" s="50"/>
      <c r="G174" s="51"/>
      <c r="H174" s="51"/>
      <c r="I174" s="51"/>
      <c r="J174" s="59">
        <f t="shared" ref="J174:O174" si="41">SUBTOTAL(109,J175:J187)</f>
        <v>689946</v>
      </c>
      <c r="K174" s="59">
        <f t="shared" si="41"/>
        <v>201188</v>
      </c>
      <c r="L174" s="59">
        <f t="shared" si="41"/>
        <v>94241</v>
      </c>
      <c r="M174" s="59">
        <f t="shared" si="41"/>
        <v>256528</v>
      </c>
      <c r="N174" s="59">
        <f t="shared" si="41"/>
        <v>137989</v>
      </c>
      <c r="O174" s="59">
        <f t="shared" si="41"/>
        <v>0</v>
      </c>
      <c r="P174" s="43"/>
      <c r="Q174" s="43"/>
      <c r="R174" s="43"/>
      <c r="S174" s="43"/>
      <c r="T174" s="43"/>
      <c r="U174" s="43"/>
      <c r="V174" s="155"/>
      <c r="W174" s="156"/>
      <c r="X174" s="155"/>
      <c r="Y174" s="156"/>
    </row>
    <row r="175" spans="1:28" ht="21.75" customHeight="1" x14ac:dyDescent="0.3">
      <c r="A175" s="35" t="s">
        <v>277</v>
      </c>
      <c r="B175" s="21" t="s">
        <v>266</v>
      </c>
      <c r="C175" s="23" t="s">
        <v>267</v>
      </c>
      <c r="D175" s="23" t="s">
        <v>451</v>
      </c>
      <c r="E175" s="3">
        <v>2016</v>
      </c>
      <c r="F175" s="3" t="s">
        <v>15</v>
      </c>
      <c r="G175" s="3">
        <v>10</v>
      </c>
      <c r="H175" s="3" t="s">
        <v>347</v>
      </c>
      <c r="I175" s="3" t="s">
        <v>380</v>
      </c>
      <c r="J175" s="25">
        <f t="shared" ref="J175:J176" si="42">SUM(K175:O175)</f>
        <v>67315</v>
      </c>
      <c r="K175" s="25"/>
      <c r="L175" s="25">
        <v>53852</v>
      </c>
      <c r="M175" s="25"/>
      <c r="N175" s="25">
        <v>13463</v>
      </c>
      <c r="O175" s="25"/>
      <c r="P175" s="3" t="s">
        <v>682</v>
      </c>
      <c r="Q175" s="3"/>
      <c r="R175" s="3"/>
      <c r="S175" s="3"/>
      <c r="T175" s="3"/>
      <c r="U175" s="3" t="s">
        <v>683</v>
      </c>
      <c r="V175" s="161" t="s">
        <v>684</v>
      </c>
      <c r="W175" s="162"/>
      <c r="X175" s="161"/>
      <c r="Y175" s="162"/>
    </row>
    <row r="176" spans="1:28" ht="21.75" customHeight="1" x14ac:dyDescent="0.3">
      <c r="A176" s="40"/>
      <c r="B176" s="88"/>
      <c r="C176" s="23" t="s">
        <v>610</v>
      </c>
      <c r="D176" s="23" t="s">
        <v>451</v>
      </c>
      <c r="E176" s="3">
        <v>2022</v>
      </c>
      <c r="F176" s="3" t="s">
        <v>613</v>
      </c>
      <c r="G176" s="3">
        <v>10</v>
      </c>
      <c r="H176" s="3" t="s">
        <v>614</v>
      </c>
      <c r="I176" s="3" t="s">
        <v>479</v>
      </c>
      <c r="J176" s="25">
        <f t="shared" si="42"/>
        <v>111960</v>
      </c>
      <c r="K176" s="25"/>
      <c r="L176" s="25"/>
      <c r="M176" s="25">
        <v>89568</v>
      </c>
      <c r="N176" s="25">
        <v>22392</v>
      </c>
      <c r="O176" s="25"/>
      <c r="P176" s="3"/>
      <c r="Q176" s="3"/>
      <c r="R176" s="3"/>
      <c r="S176" s="3"/>
      <c r="T176" s="3"/>
      <c r="U176" s="3" t="s">
        <v>615</v>
      </c>
      <c r="V176" s="86"/>
      <c r="W176" s="87"/>
      <c r="X176" s="86"/>
      <c r="Y176" s="87"/>
      <c r="Z176" s="8" t="s">
        <v>616</v>
      </c>
      <c r="AA176" s="8" t="s">
        <v>617</v>
      </c>
      <c r="AB176" s="8" t="s">
        <v>618</v>
      </c>
    </row>
    <row r="177" spans="1:28" ht="21.75" hidden="1" customHeight="1" x14ac:dyDescent="0.3">
      <c r="A177" s="40"/>
      <c r="B177" s="22"/>
      <c r="C177" s="81" t="s">
        <v>611</v>
      </c>
      <c r="D177" s="81" t="s">
        <v>612</v>
      </c>
      <c r="E177" s="82"/>
      <c r="F177" s="82"/>
      <c r="G177" s="82">
        <v>6</v>
      </c>
      <c r="H177" s="82" t="s">
        <v>376</v>
      </c>
      <c r="I177" s="82" t="s">
        <v>389</v>
      </c>
      <c r="J177" s="83">
        <f t="shared" ref="J177:J178" si="43">SUM(K177:O177)</f>
        <v>46000</v>
      </c>
      <c r="K177" s="83">
        <v>23000</v>
      </c>
      <c r="L177" s="83"/>
      <c r="M177" s="83"/>
      <c r="N177" s="83">
        <v>23000</v>
      </c>
      <c r="O177" s="83"/>
      <c r="P177" s="82"/>
      <c r="Q177" s="82"/>
      <c r="R177" s="82"/>
      <c r="S177" s="82"/>
      <c r="T177" s="82"/>
      <c r="U177" s="82" t="s">
        <v>612</v>
      </c>
      <c r="V177" s="163"/>
      <c r="W177" s="164"/>
      <c r="X177" s="163" t="s">
        <v>14</v>
      </c>
      <c r="Y177" s="164"/>
    </row>
    <row r="178" spans="1:28" ht="21.75" customHeight="1" x14ac:dyDescent="0.3">
      <c r="A178" s="40"/>
      <c r="B178" s="22"/>
      <c r="C178" s="23" t="s">
        <v>16</v>
      </c>
      <c r="D178" s="23" t="s">
        <v>451</v>
      </c>
      <c r="E178" s="3">
        <v>2013</v>
      </c>
      <c r="F178" s="3" t="s">
        <v>15</v>
      </c>
      <c r="G178" s="3">
        <v>7.5</v>
      </c>
      <c r="H178" s="3" t="s">
        <v>377</v>
      </c>
      <c r="I178" s="3" t="s">
        <v>337</v>
      </c>
      <c r="J178" s="25">
        <f t="shared" si="43"/>
        <v>44485</v>
      </c>
      <c r="K178" s="25">
        <v>35588</v>
      </c>
      <c r="L178" s="25"/>
      <c r="M178" s="25"/>
      <c r="N178" s="25">
        <v>8897</v>
      </c>
      <c r="O178" s="25"/>
      <c r="P178" s="3"/>
      <c r="Q178" s="3"/>
      <c r="R178" s="3"/>
      <c r="S178" s="3"/>
      <c r="T178" s="3"/>
      <c r="U178" s="3" t="s">
        <v>143</v>
      </c>
      <c r="V178" s="161"/>
      <c r="W178" s="162"/>
      <c r="X178" s="161"/>
      <c r="Y178" s="162"/>
    </row>
    <row r="179" spans="1:28" ht="21.75" hidden="1" customHeight="1" x14ac:dyDescent="0.3">
      <c r="A179" s="40"/>
      <c r="B179" s="22"/>
      <c r="C179" s="75" t="s">
        <v>483</v>
      </c>
      <c r="D179" s="75" t="s">
        <v>334</v>
      </c>
      <c r="E179" s="73"/>
      <c r="F179" s="73"/>
      <c r="G179" s="73">
        <v>7.5</v>
      </c>
      <c r="H179" s="73" t="s">
        <v>393</v>
      </c>
      <c r="I179" s="73" t="s">
        <v>394</v>
      </c>
      <c r="J179" s="74">
        <f t="shared" si="35"/>
        <v>68667</v>
      </c>
      <c r="K179" s="74">
        <v>54934</v>
      </c>
      <c r="L179" s="74"/>
      <c r="M179" s="74"/>
      <c r="N179" s="74">
        <v>13733</v>
      </c>
      <c r="O179" s="74"/>
      <c r="P179" s="73"/>
      <c r="Q179" s="73"/>
      <c r="R179" s="73"/>
      <c r="S179" s="73"/>
      <c r="T179" s="73"/>
      <c r="U179" s="73" t="s">
        <v>484</v>
      </c>
      <c r="V179" s="169" t="s">
        <v>484</v>
      </c>
      <c r="W179" s="170"/>
      <c r="X179" s="169" t="s">
        <v>517</v>
      </c>
      <c r="Y179" s="170"/>
    </row>
    <row r="180" spans="1:28" ht="21.75" customHeight="1" x14ac:dyDescent="0.3">
      <c r="A180" s="40"/>
      <c r="B180" s="22"/>
      <c r="C180" s="23" t="s">
        <v>268</v>
      </c>
      <c r="D180" s="23" t="s">
        <v>451</v>
      </c>
      <c r="E180" s="3">
        <v>2021</v>
      </c>
      <c r="F180" s="3" t="s">
        <v>478</v>
      </c>
      <c r="G180" s="3">
        <v>10</v>
      </c>
      <c r="H180" s="3" t="s">
        <v>434</v>
      </c>
      <c r="I180" s="3" t="s">
        <v>479</v>
      </c>
      <c r="J180" s="25">
        <f t="shared" ref="J180:J186" si="44">SUM(K180:O180)</f>
        <v>99700</v>
      </c>
      <c r="K180" s="25"/>
      <c r="L180" s="25"/>
      <c r="M180" s="25">
        <v>79760</v>
      </c>
      <c r="N180" s="25">
        <v>19940</v>
      </c>
      <c r="O180" s="25"/>
      <c r="P180" s="3" t="s">
        <v>481</v>
      </c>
      <c r="Q180" s="3"/>
      <c r="R180" s="3"/>
      <c r="S180" s="3"/>
      <c r="T180" s="3"/>
      <c r="U180" s="3" t="s">
        <v>480</v>
      </c>
      <c r="V180" s="63" t="s">
        <v>485</v>
      </c>
      <c r="W180" s="64"/>
      <c r="X180" s="63"/>
      <c r="Y180" s="64"/>
      <c r="Z180" s="8" t="s">
        <v>561</v>
      </c>
      <c r="AA180" s="8" t="s">
        <v>562</v>
      </c>
    </row>
    <row r="181" spans="1:28" ht="21.75" customHeight="1" x14ac:dyDescent="0.3">
      <c r="A181" s="40"/>
      <c r="B181" s="20"/>
      <c r="C181" s="23" t="s">
        <v>269</v>
      </c>
      <c r="D181" s="23" t="s">
        <v>451</v>
      </c>
      <c r="E181" s="3">
        <v>2015</v>
      </c>
      <c r="F181" s="3" t="s">
        <v>15</v>
      </c>
      <c r="G181" s="3">
        <v>7.5</v>
      </c>
      <c r="H181" s="3" t="s">
        <v>385</v>
      </c>
      <c r="I181" s="3" t="s">
        <v>337</v>
      </c>
      <c r="J181" s="25">
        <f t="shared" si="44"/>
        <v>49200</v>
      </c>
      <c r="K181" s="25">
        <v>39360</v>
      </c>
      <c r="L181" s="25"/>
      <c r="M181" s="25"/>
      <c r="N181" s="25">
        <v>9840</v>
      </c>
      <c r="O181" s="25"/>
      <c r="P181" s="3"/>
      <c r="Q181" s="3"/>
      <c r="R181" s="3"/>
      <c r="S181" s="3"/>
      <c r="T181" s="3"/>
      <c r="U181" s="3" t="s">
        <v>143</v>
      </c>
      <c r="V181" s="161"/>
      <c r="W181" s="162"/>
      <c r="X181" s="161"/>
      <c r="Y181" s="162"/>
    </row>
    <row r="182" spans="1:28" ht="21.75" customHeight="1" x14ac:dyDescent="0.3">
      <c r="A182" s="40"/>
      <c r="B182" s="22" t="s">
        <v>270</v>
      </c>
      <c r="C182" s="23" t="s">
        <v>271</v>
      </c>
      <c r="D182" s="23" t="s">
        <v>451</v>
      </c>
      <c r="E182" s="3">
        <v>2013</v>
      </c>
      <c r="F182" s="3" t="s">
        <v>17</v>
      </c>
      <c r="G182" s="3">
        <v>7.5</v>
      </c>
      <c r="H182" s="3" t="s">
        <v>393</v>
      </c>
      <c r="I182" s="3" t="s">
        <v>394</v>
      </c>
      <c r="J182" s="25">
        <f t="shared" si="44"/>
        <v>49200</v>
      </c>
      <c r="K182" s="25">
        <v>39360</v>
      </c>
      <c r="L182" s="25"/>
      <c r="M182" s="25"/>
      <c r="N182" s="25">
        <v>9840</v>
      </c>
      <c r="O182" s="25"/>
      <c r="P182" s="3"/>
      <c r="Q182" s="3"/>
      <c r="R182" s="3"/>
      <c r="S182" s="3"/>
      <c r="T182" s="3"/>
      <c r="U182" s="3" t="s">
        <v>174</v>
      </c>
      <c r="V182" s="161"/>
      <c r="W182" s="162"/>
      <c r="X182" s="161"/>
      <c r="Y182" s="162"/>
    </row>
    <row r="183" spans="1:28" ht="21.75" customHeight="1" x14ac:dyDescent="0.3">
      <c r="A183" s="40"/>
      <c r="B183" s="22"/>
      <c r="C183" s="23" t="s">
        <v>272</v>
      </c>
      <c r="D183" s="23" t="s">
        <v>451</v>
      </c>
      <c r="E183" s="3">
        <v>2013</v>
      </c>
      <c r="F183" s="3" t="s">
        <v>15</v>
      </c>
      <c r="G183" s="3">
        <v>7.5</v>
      </c>
      <c r="H183" s="3" t="s">
        <v>395</v>
      </c>
      <c r="I183" s="3" t="s">
        <v>396</v>
      </c>
      <c r="J183" s="25">
        <f t="shared" si="44"/>
        <v>54300</v>
      </c>
      <c r="K183" s="25">
        <v>43440</v>
      </c>
      <c r="L183" s="25"/>
      <c r="M183" s="25"/>
      <c r="N183" s="25">
        <v>10860</v>
      </c>
      <c r="O183" s="25"/>
      <c r="P183" s="3"/>
      <c r="Q183" s="3"/>
      <c r="R183" s="3"/>
      <c r="S183" s="3"/>
      <c r="T183" s="3"/>
      <c r="U183" s="3" t="s">
        <v>174</v>
      </c>
      <c r="V183" s="161" t="s">
        <v>527</v>
      </c>
      <c r="W183" s="162"/>
      <c r="X183" s="161"/>
      <c r="Y183" s="162"/>
    </row>
    <row r="184" spans="1:28" ht="21.75" customHeight="1" x14ac:dyDescent="0.3">
      <c r="A184" s="40"/>
      <c r="B184" s="22"/>
      <c r="C184" s="23" t="s">
        <v>273</v>
      </c>
      <c r="D184" s="23" t="s">
        <v>451</v>
      </c>
      <c r="E184" s="3">
        <v>2016</v>
      </c>
      <c r="F184" s="3" t="s">
        <v>15</v>
      </c>
      <c r="G184" s="3">
        <v>7.5</v>
      </c>
      <c r="H184" s="3" t="s">
        <v>347</v>
      </c>
      <c r="I184" s="3" t="s">
        <v>380</v>
      </c>
      <c r="J184" s="25">
        <f t="shared" si="44"/>
        <v>50486</v>
      </c>
      <c r="K184" s="25"/>
      <c r="L184" s="25">
        <v>40389</v>
      </c>
      <c r="M184" s="25"/>
      <c r="N184" s="25">
        <v>10097</v>
      </c>
      <c r="O184" s="25"/>
      <c r="P184" s="3" t="s">
        <v>344</v>
      </c>
      <c r="Q184" s="3"/>
      <c r="R184" s="3"/>
      <c r="S184" s="3"/>
      <c r="T184" s="3"/>
      <c r="U184" s="3" t="s">
        <v>525</v>
      </c>
      <c r="V184" s="161" t="s">
        <v>526</v>
      </c>
      <c r="W184" s="162"/>
      <c r="X184" s="161"/>
      <c r="Y184" s="162"/>
    </row>
    <row r="185" spans="1:28" ht="21.75" customHeight="1" x14ac:dyDescent="0.3">
      <c r="A185" s="40"/>
      <c r="B185" s="21" t="s">
        <v>274</v>
      </c>
      <c r="C185" s="23" t="s">
        <v>275</v>
      </c>
      <c r="D185" s="23" t="s">
        <v>451</v>
      </c>
      <c r="E185" s="3">
        <v>2013</v>
      </c>
      <c r="F185" s="3" t="s">
        <v>15</v>
      </c>
      <c r="G185" s="3">
        <v>7.5</v>
      </c>
      <c r="H185" s="3" t="s">
        <v>395</v>
      </c>
      <c r="I185" s="3" t="s">
        <v>396</v>
      </c>
      <c r="J185" s="25">
        <f t="shared" si="44"/>
        <v>54300</v>
      </c>
      <c r="K185" s="25">
        <v>43440</v>
      </c>
      <c r="L185" s="25"/>
      <c r="M185" s="25"/>
      <c r="N185" s="25">
        <v>10860</v>
      </c>
      <c r="O185" s="25"/>
      <c r="P185" s="3"/>
      <c r="Q185" s="3"/>
      <c r="R185" s="3"/>
      <c r="S185" s="3"/>
      <c r="T185" s="3"/>
      <c r="U185" s="3" t="s">
        <v>143</v>
      </c>
      <c r="V185" s="161"/>
      <c r="W185" s="162"/>
      <c r="X185" s="161"/>
      <c r="Y185" s="162"/>
    </row>
    <row r="186" spans="1:28" ht="21.75" customHeight="1" x14ac:dyDescent="0.3">
      <c r="A186" s="40"/>
      <c r="B186" s="97"/>
      <c r="C186" s="23" t="s">
        <v>645</v>
      </c>
      <c r="D186" s="23" t="s">
        <v>451</v>
      </c>
      <c r="E186" s="3">
        <v>2022</v>
      </c>
      <c r="F186" s="3" t="s">
        <v>642</v>
      </c>
      <c r="G186" s="3">
        <v>10</v>
      </c>
      <c r="H186" s="3" t="s">
        <v>648</v>
      </c>
      <c r="I186" s="3" t="s">
        <v>649</v>
      </c>
      <c r="J186" s="25">
        <f t="shared" si="44"/>
        <v>109000</v>
      </c>
      <c r="K186" s="25"/>
      <c r="L186" s="25"/>
      <c r="M186" s="25">
        <v>87200</v>
      </c>
      <c r="N186" s="25">
        <v>21800</v>
      </c>
      <c r="O186" s="25"/>
      <c r="P186" s="3"/>
      <c r="Q186" s="3"/>
      <c r="R186" s="3"/>
      <c r="S186" s="3"/>
      <c r="T186" s="3"/>
      <c r="U186" s="3" t="s">
        <v>650</v>
      </c>
      <c r="V186" s="95"/>
      <c r="W186" s="96"/>
      <c r="X186" s="95" t="s">
        <v>646</v>
      </c>
      <c r="Y186" s="96"/>
      <c r="Z186" s="8" t="s">
        <v>651</v>
      </c>
      <c r="AA186" s="8" t="s">
        <v>652</v>
      </c>
      <c r="AB186" s="8" t="s">
        <v>653</v>
      </c>
    </row>
    <row r="187" spans="1:28" ht="21.75" hidden="1" customHeight="1" x14ac:dyDescent="0.3">
      <c r="A187" s="36"/>
      <c r="B187" s="20"/>
      <c r="C187" s="98" t="s">
        <v>276</v>
      </c>
      <c r="D187" s="98" t="s">
        <v>644</v>
      </c>
      <c r="E187" s="99"/>
      <c r="F187" s="99"/>
      <c r="G187" s="99">
        <v>7.5</v>
      </c>
      <c r="H187" s="99" t="s">
        <v>385</v>
      </c>
      <c r="I187" s="99" t="s">
        <v>337</v>
      </c>
      <c r="J187" s="100">
        <f t="shared" ref="J187" si="45">SUM(K187:O187)</f>
        <v>48700</v>
      </c>
      <c r="K187" s="100">
        <v>38960</v>
      </c>
      <c r="L187" s="100"/>
      <c r="M187" s="100"/>
      <c r="N187" s="100">
        <v>9740</v>
      </c>
      <c r="O187" s="100"/>
      <c r="P187" s="99"/>
      <c r="Q187" s="99"/>
      <c r="R187" s="99"/>
      <c r="S187" s="99"/>
      <c r="T187" s="99"/>
      <c r="U187" s="99" t="s">
        <v>174</v>
      </c>
      <c r="V187" s="175" t="s">
        <v>643</v>
      </c>
      <c r="W187" s="176"/>
      <c r="X187" s="175" t="s">
        <v>642</v>
      </c>
      <c r="Y187" s="176"/>
    </row>
    <row r="188" spans="1:28" ht="21.75" hidden="1" customHeight="1" x14ac:dyDescent="0.3">
      <c r="A188" s="60" t="s">
        <v>145</v>
      </c>
      <c r="B188" s="58"/>
      <c r="C188" s="50">
        <f>SUBTOTAL(3,E189:E197)</f>
        <v>8</v>
      </c>
      <c r="D188" s="50"/>
      <c r="E188" s="51"/>
      <c r="F188" s="50"/>
      <c r="G188" s="51"/>
      <c r="H188" s="51"/>
      <c r="I188" s="51"/>
      <c r="J188" s="59">
        <f t="shared" ref="J188:O188" si="46">SUBTOTAL(109,J189:J197)</f>
        <v>470235</v>
      </c>
      <c r="K188" s="59">
        <f t="shared" si="46"/>
        <v>220184</v>
      </c>
      <c r="L188" s="59">
        <f t="shared" si="46"/>
        <v>44444</v>
      </c>
      <c r="M188" s="59">
        <f t="shared" si="46"/>
        <v>119160</v>
      </c>
      <c r="N188" s="59">
        <f t="shared" si="46"/>
        <v>86447</v>
      </c>
      <c r="O188" s="59">
        <f t="shared" si="46"/>
        <v>0</v>
      </c>
      <c r="P188" s="43"/>
      <c r="Q188" s="43"/>
      <c r="R188" s="43"/>
      <c r="S188" s="43"/>
      <c r="T188" s="43"/>
      <c r="U188" s="43"/>
      <c r="V188" s="155"/>
      <c r="W188" s="156"/>
      <c r="X188" s="155"/>
      <c r="Y188" s="156"/>
    </row>
    <row r="189" spans="1:28" ht="21.75" customHeight="1" x14ac:dyDescent="0.3">
      <c r="A189" s="35" t="s">
        <v>278</v>
      </c>
      <c r="B189" s="21" t="s">
        <v>279</v>
      </c>
      <c r="C189" s="23" t="s">
        <v>280</v>
      </c>
      <c r="D189" s="23" t="s">
        <v>452</v>
      </c>
      <c r="E189" s="3">
        <v>2010</v>
      </c>
      <c r="F189" s="3" t="s">
        <v>15</v>
      </c>
      <c r="G189" s="3">
        <v>6</v>
      </c>
      <c r="H189" s="3" t="s">
        <v>397</v>
      </c>
      <c r="I189" s="3" t="s">
        <v>398</v>
      </c>
      <c r="J189" s="25">
        <f t="shared" ref="J189:J191" si="47">SUM(K189:O189)</f>
        <v>50000</v>
      </c>
      <c r="K189" s="25">
        <v>35000</v>
      </c>
      <c r="L189" s="25"/>
      <c r="M189" s="25">
        <v>7500</v>
      </c>
      <c r="N189" s="25">
        <v>7500</v>
      </c>
      <c r="O189" s="25"/>
      <c r="P189" s="3"/>
      <c r="Q189" s="3"/>
      <c r="R189" s="3"/>
      <c r="S189" s="3"/>
      <c r="T189" s="3"/>
      <c r="U189" s="3" t="s">
        <v>143</v>
      </c>
      <c r="V189" s="161"/>
      <c r="W189" s="162"/>
      <c r="X189" s="161"/>
      <c r="Y189" s="162"/>
    </row>
    <row r="190" spans="1:28" ht="21.75" customHeight="1" x14ac:dyDescent="0.3">
      <c r="A190" s="40"/>
      <c r="B190" s="22"/>
      <c r="C190" s="23" t="s">
        <v>281</v>
      </c>
      <c r="D190" s="23" t="s">
        <v>452</v>
      </c>
      <c r="E190" s="3">
        <v>2014</v>
      </c>
      <c r="F190" s="3" t="s">
        <v>15</v>
      </c>
      <c r="G190" s="3">
        <v>7.5</v>
      </c>
      <c r="H190" s="3" t="s">
        <v>377</v>
      </c>
      <c r="I190" s="3" t="s">
        <v>337</v>
      </c>
      <c r="J190" s="25">
        <f t="shared" si="47"/>
        <v>51030</v>
      </c>
      <c r="K190" s="25">
        <v>40824</v>
      </c>
      <c r="L190" s="25"/>
      <c r="M190" s="25"/>
      <c r="N190" s="25">
        <v>10206</v>
      </c>
      <c r="O190" s="25"/>
      <c r="P190" s="3"/>
      <c r="Q190" s="3"/>
      <c r="R190" s="3"/>
      <c r="S190" s="3"/>
      <c r="T190" s="3"/>
      <c r="U190" s="3" t="s">
        <v>143</v>
      </c>
      <c r="V190" s="161"/>
      <c r="W190" s="162"/>
      <c r="X190" s="161"/>
      <c r="Y190" s="162"/>
    </row>
    <row r="191" spans="1:28" ht="21.75" customHeight="1" x14ac:dyDescent="0.3">
      <c r="A191" s="40"/>
      <c r="B191" s="112"/>
      <c r="C191" s="23" t="s">
        <v>705</v>
      </c>
      <c r="D191" s="23" t="s">
        <v>699</v>
      </c>
      <c r="E191" s="3">
        <v>2023</v>
      </c>
      <c r="F191" s="3" t="s">
        <v>706</v>
      </c>
      <c r="G191" s="3">
        <v>10</v>
      </c>
      <c r="H191" s="3" t="s">
        <v>377</v>
      </c>
      <c r="I191" s="3" t="s">
        <v>337</v>
      </c>
      <c r="J191" s="25">
        <f t="shared" si="47"/>
        <v>120450</v>
      </c>
      <c r="K191" s="25"/>
      <c r="L191" s="25"/>
      <c r="M191" s="25">
        <v>96360</v>
      </c>
      <c r="N191" s="25">
        <v>24090</v>
      </c>
      <c r="O191" s="25"/>
      <c r="P191" s="3"/>
      <c r="Q191" s="3"/>
      <c r="R191" s="3"/>
      <c r="S191" s="3"/>
      <c r="T191" s="3"/>
      <c r="U191" s="3" t="s">
        <v>425</v>
      </c>
      <c r="V191" s="113"/>
      <c r="W191" s="114"/>
      <c r="X191" s="113"/>
      <c r="Y191" s="114"/>
      <c r="Z191" s="8" t="s">
        <v>709</v>
      </c>
      <c r="AA191" s="8" t="s">
        <v>710</v>
      </c>
    </row>
    <row r="192" spans="1:28" ht="21.75" hidden="1" customHeight="1" x14ac:dyDescent="0.3">
      <c r="A192" s="40"/>
      <c r="B192" s="20"/>
      <c r="C192" s="81" t="s">
        <v>282</v>
      </c>
      <c r="D192" s="81" t="s">
        <v>707</v>
      </c>
      <c r="E192" s="82"/>
      <c r="F192" s="82"/>
      <c r="G192" s="82"/>
      <c r="H192" s="82" t="s">
        <v>355</v>
      </c>
      <c r="I192" s="82" t="s">
        <v>380</v>
      </c>
      <c r="J192" s="83">
        <f t="shared" ref="J192:J197" si="48">SUM(K192:O192)</f>
        <v>58000</v>
      </c>
      <c r="K192" s="83"/>
      <c r="L192" s="83">
        <v>46400</v>
      </c>
      <c r="M192" s="83"/>
      <c r="N192" s="83">
        <v>11600</v>
      </c>
      <c r="O192" s="83"/>
      <c r="P192" s="82" t="s">
        <v>344</v>
      </c>
      <c r="Q192" s="82"/>
      <c r="R192" s="82"/>
      <c r="S192" s="82"/>
      <c r="T192" s="82"/>
      <c r="U192" s="82" t="s">
        <v>702</v>
      </c>
      <c r="V192" s="163" t="s">
        <v>708</v>
      </c>
      <c r="W192" s="164"/>
      <c r="X192" s="163"/>
      <c r="Y192" s="164"/>
    </row>
    <row r="193" spans="1:28" ht="21.75" customHeight="1" x14ac:dyDescent="0.3">
      <c r="A193" s="40"/>
      <c r="B193" s="22" t="s">
        <v>283</v>
      </c>
      <c r="C193" s="23" t="s">
        <v>284</v>
      </c>
      <c r="D193" s="23" t="s">
        <v>452</v>
      </c>
      <c r="E193" s="3">
        <v>2010</v>
      </c>
      <c r="F193" s="3" t="s">
        <v>15</v>
      </c>
      <c r="G193" s="3">
        <v>6</v>
      </c>
      <c r="H193" s="3" t="s">
        <v>399</v>
      </c>
      <c r="I193" s="3" t="s">
        <v>381</v>
      </c>
      <c r="J193" s="25">
        <f t="shared" si="48"/>
        <v>50000</v>
      </c>
      <c r="K193" s="25">
        <v>35000</v>
      </c>
      <c r="L193" s="25"/>
      <c r="M193" s="25">
        <v>7500</v>
      </c>
      <c r="N193" s="25">
        <v>7500</v>
      </c>
      <c r="O193" s="25"/>
      <c r="P193" s="3"/>
      <c r="Q193" s="3"/>
      <c r="R193" s="3"/>
      <c r="S193" s="3"/>
      <c r="T193" s="3"/>
      <c r="U193" s="3" t="s">
        <v>143</v>
      </c>
      <c r="V193" s="161"/>
      <c r="W193" s="162"/>
      <c r="X193" s="161"/>
      <c r="Y193" s="162"/>
    </row>
    <row r="194" spans="1:28" ht="21.75" customHeight="1" x14ac:dyDescent="0.3">
      <c r="A194" s="40"/>
      <c r="B194" s="22"/>
      <c r="C194" s="23" t="s">
        <v>285</v>
      </c>
      <c r="D194" s="23" t="s">
        <v>452</v>
      </c>
      <c r="E194" s="3">
        <v>2010</v>
      </c>
      <c r="F194" s="3" t="s">
        <v>15</v>
      </c>
      <c r="G194" s="3">
        <v>6</v>
      </c>
      <c r="H194" s="3" t="s">
        <v>399</v>
      </c>
      <c r="I194" s="3" t="s">
        <v>381</v>
      </c>
      <c r="J194" s="25">
        <f t="shared" si="48"/>
        <v>52000</v>
      </c>
      <c r="K194" s="25">
        <v>36400</v>
      </c>
      <c r="L194" s="25"/>
      <c r="M194" s="25">
        <v>7800</v>
      </c>
      <c r="N194" s="25">
        <v>7800</v>
      </c>
      <c r="O194" s="25"/>
      <c r="P194" s="3"/>
      <c r="Q194" s="3"/>
      <c r="R194" s="3"/>
      <c r="S194" s="3"/>
      <c r="T194" s="3"/>
      <c r="U194" s="3" t="s">
        <v>174</v>
      </c>
      <c r="V194" s="161" t="s">
        <v>291</v>
      </c>
      <c r="W194" s="162"/>
      <c r="X194" s="161"/>
      <c r="Y194" s="162"/>
    </row>
    <row r="195" spans="1:28" ht="21.75" customHeight="1" x14ac:dyDescent="0.3">
      <c r="A195" s="40"/>
      <c r="B195" s="22"/>
      <c r="C195" s="23" t="s">
        <v>286</v>
      </c>
      <c r="D195" s="23" t="s">
        <v>452</v>
      </c>
      <c r="E195" s="3">
        <v>2013</v>
      </c>
      <c r="F195" s="3" t="s">
        <v>15</v>
      </c>
      <c r="G195" s="3">
        <v>7.5</v>
      </c>
      <c r="H195" s="3" t="s">
        <v>399</v>
      </c>
      <c r="I195" s="3" t="s">
        <v>381</v>
      </c>
      <c r="J195" s="25">
        <f t="shared" si="48"/>
        <v>45000</v>
      </c>
      <c r="K195" s="25">
        <v>36000</v>
      </c>
      <c r="L195" s="25"/>
      <c r="M195" s="25"/>
      <c r="N195" s="25">
        <v>9000</v>
      </c>
      <c r="O195" s="25"/>
      <c r="P195" s="3"/>
      <c r="Q195" s="3"/>
      <c r="R195" s="3"/>
      <c r="S195" s="3"/>
      <c r="T195" s="3"/>
      <c r="U195" s="3" t="s">
        <v>143</v>
      </c>
      <c r="V195" s="161"/>
      <c r="W195" s="162"/>
      <c r="X195" s="161"/>
      <c r="Y195" s="162"/>
    </row>
    <row r="196" spans="1:28" ht="21.75" customHeight="1" x14ac:dyDescent="0.3">
      <c r="A196" s="40"/>
      <c r="B196" s="3" t="s">
        <v>287</v>
      </c>
      <c r="C196" s="23" t="s">
        <v>288</v>
      </c>
      <c r="D196" s="23" t="s">
        <v>452</v>
      </c>
      <c r="E196" s="3">
        <v>2013</v>
      </c>
      <c r="F196" s="3" t="s">
        <v>17</v>
      </c>
      <c r="G196" s="3">
        <v>5</v>
      </c>
      <c r="H196" s="3" t="s">
        <v>400</v>
      </c>
      <c r="I196" s="3" t="s">
        <v>401</v>
      </c>
      <c r="J196" s="25">
        <f t="shared" si="48"/>
        <v>46200</v>
      </c>
      <c r="K196" s="25">
        <v>36960</v>
      </c>
      <c r="L196" s="25"/>
      <c r="M196" s="25"/>
      <c r="N196" s="25">
        <v>9240</v>
      </c>
      <c r="O196" s="25"/>
      <c r="P196" s="3"/>
      <c r="Q196" s="3"/>
      <c r="R196" s="3"/>
      <c r="S196" s="3"/>
      <c r="T196" s="3"/>
      <c r="U196" s="3" t="s">
        <v>143</v>
      </c>
      <c r="V196" s="161"/>
      <c r="W196" s="162"/>
      <c r="X196" s="161"/>
      <c r="Y196" s="162"/>
    </row>
    <row r="197" spans="1:28" ht="21.75" customHeight="1" x14ac:dyDescent="0.3">
      <c r="A197" s="36"/>
      <c r="B197" s="20" t="s">
        <v>289</v>
      </c>
      <c r="C197" s="23" t="s">
        <v>290</v>
      </c>
      <c r="D197" s="23" t="s">
        <v>452</v>
      </c>
      <c r="E197" s="3">
        <v>2018</v>
      </c>
      <c r="F197" s="3" t="s">
        <v>15</v>
      </c>
      <c r="G197" s="3">
        <v>7.5</v>
      </c>
      <c r="H197" s="3" t="s">
        <v>347</v>
      </c>
      <c r="I197" s="3" t="s">
        <v>380</v>
      </c>
      <c r="J197" s="25">
        <f t="shared" si="48"/>
        <v>55555</v>
      </c>
      <c r="K197" s="25"/>
      <c r="L197" s="25">
        <v>44444</v>
      </c>
      <c r="M197" s="25"/>
      <c r="N197" s="25">
        <v>11111</v>
      </c>
      <c r="O197" s="25"/>
      <c r="P197" s="3" t="s">
        <v>344</v>
      </c>
      <c r="Q197" s="3"/>
      <c r="R197" s="3"/>
      <c r="S197" s="3"/>
      <c r="T197" s="3"/>
      <c r="U197" s="3" t="s">
        <v>523</v>
      </c>
      <c r="V197" s="161" t="s">
        <v>527</v>
      </c>
      <c r="W197" s="162"/>
      <c r="X197" s="161"/>
      <c r="Y197" s="162"/>
    </row>
    <row r="198" spans="1:28" ht="21.75" hidden="1" customHeight="1" x14ac:dyDescent="0.3">
      <c r="A198" s="60" t="s">
        <v>145</v>
      </c>
      <c r="B198" s="58"/>
      <c r="C198" s="50">
        <f>SUBTOTAL(3,E199:E216)</f>
        <v>15</v>
      </c>
      <c r="D198" s="50"/>
      <c r="E198" s="51"/>
      <c r="F198" s="50"/>
      <c r="G198" s="51"/>
      <c r="H198" s="51"/>
      <c r="I198" s="51"/>
      <c r="J198" s="59">
        <f t="shared" ref="J198:O198" si="49">SUBTOTAL(109,J199:J216)</f>
        <v>1005181</v>
      </c>
      <c r="K198" s="59">
        <f t="shared" si="49"/>
        <v>229960</v>
      </c>
      <c r="L198" s="59">
        <f t="shared" si="49"/>
        <v>292059</v>
      </c>
      <c r="M198" s="59">
        <f t="shared" si="49"/>
        <v>210786</v>
      </c>
      <c r="N198" s="59">
        <f t="shared" si="49"/>
        <v>272376</v>
      </c>
      <c r="O198" s="59">
        <f t="shared" si="49"/>
        <v>0</v>
      </c>
      <c r="P198" s="43"/>
      <c r="Q198" s="43"/>
      <c r="R198" s="43"/>
      <c r="S198" s="43"/>
      <c r="T198" s="43"/>
      <c r="U198" s="43"/>
      <c r="V198" s="155"/>
      <c r="W198" s="156"/>
      <c r="X198" s="155"/>
      <c r="Y198" s="156"/>
    </row>
    <row r="199" spans="1:28" ht="21.75" customHeight="1" x14ac:dyDescent="0.3">
      <c r="A199" s="35" t="s">
        <v>292</v>
      </c>
      <c r="B199" s="21" t="s">
        <v>293</v>
      </c>
      <c r="C199" s="23" t="s">
        <v>294</v>
      </c>
      <c r="D199" s="23" t="s">
        <v>452</v>
      </c>
      <c r="E199" s="3">
        <v>2020</v>
      </c>
      <c r="F199" s="3" t="s">
        <v>15</v>
      </c>
      <c r="G199" s="3">
        <v>10</v>
      </c>
      <c r="H199" s="3" t="s">
        <v>53</v>
      </c>
      <c r="I199" s="3" t="s">
        <v>337</v>
      </c>
      <c r="J199" s="25">
        <f t="shared" ref="J199:J205" si="50">SUM(K199:O199)</f>
        <v>92580</v>
      </c>
      <c r="K199" s="25"/>
      <c r="L199" s="25">
        <v>33846</v>
      </c>
      <c r="M199" s="25">
        <v>40218</v>
      </c>
      <c r="N199" s="25">
        <v>18516</v>
      </c>
      <c r="O199" s="25"/>
      <c r="P199" s="3" t="s">
        <v>39</v>
      </c>
      <c r="Q199" s="3"/>
      <c r="R199" s="3"/>
      <c r="S199" s="3"/>
      <c r="T199" s="3"/>
      <c r="U199" s="3" t="s">
        <v>143</v>
      </c>
      <c r="V199" s="161"/>
      <c r="W199" s="162"/>
      <c r="X199" s="161"/>
      <c r="Y199" s="162"/>
      <c r="Z199" s="8" t="s">
        <v>569</v>
      </c>
      <c r="AA199" s="8" t="s">
        <v>593</v>
      </c>
      <c r="AB199" s="85" t="s">
        <v>594</v>
      </c>
    </row>
    <row r="200" spans="1:28" ht="21.75" customHeight="1" x14ac:dyDescent="0.3">
      <c r="A200" s="40"/>
      <c r="B200" s="22"/>
      <c r="C200" s="23" t="s">
        <v>295</v>
      </c>
      <c r="D200" s="23" t="s">
        <v>454</v>
      </c>
      <c r="E200" s="3">
        <v>2020</v>
      </c>
      <c r="F200" s="3" t="s">
        <v>15</v>
      </c>
      <c r="G200" s="3">
        <v>10</v>
      </c>
      <c r="H200" s="3" t="s">
        <v>53</v>
      </c>
      <c r="I200" s="3" t="s">
        <v>337</v>
      </c>
      <c r="J200" s="25">
        <f t="shared" si="50"/>
        <v>108179</v>
      </c>
      <c r="K200" s="25"/>
      <c r="L200" s="25"/>
      <c r="M200" s="25"/>
      <c r="N200" s="25">
        <v>108179</v>
      </c>
      <c r="O200" s="25"/>
      <c r="P200" s="3" t="s">
        <v>357</v>
      </c>
      <c r="Q200" s="3"/>
      <c r="R200" s="3"/>
      <c r="S200" s="3" t="s">
        <v>366</v>
      </c>
      <c r="T200" s="3" t="s">
        <v>365</v>
      </c>
      <c r="U200" s="3" t="s">
        <v>143</v>
      </c>
      <c r="V200" s="161"/>
      <c r="W200" s="162"/>
      <c r="X200" s="161"/>
      <c r="Y200" s="162"/>
    </row>
    <row r="201" spans="1:28" ht="21.75" customHeight="1" x14ac:dyDescent="0.3">
      <c r="A201" s="40"/>
      <c r="B201" s="22"/>
      <c r="C201" s="23" t="s">
        <v>295</v>
      </c>
      <c r="D201" s="23" t="s">
        <v>452</v>
      </c>
      <c r="E201" s="3">
        <v>2007</v>
      </c>
      <c r="F201" s="3" t="s">
        <v>15</v>
      </c>
      <c r="G201" s="3">
        <v>5</v>
      </c>
      <c r="H201" s="3" t="s">
        <v>385</v>
      </c>
      <c r="I201" s="3" t="s">
        <v>337</v>
      </c>
      <c r="J201" s="25">
        <f t="shared" si="50"/>
        <v>50000</v>
      </c>
      <c r="K201" s="25">
        <v>40000</v>
      </c>
      <c r="L201" s="25"/>
      <c r="M201" s="25">
        <v>5000</v>
      </c>
      <c r="N201" s="25">
        <v>5000</v>
      </c>
      <c r="O201" s="25"/>
      <c r="P201" s="3"/>
      <c r="Q201" s="3"/>
      <c r="R201" s="3"/>
      <c r="S201" s="3"/>
      <c r="T201" s="3"/>
      <c r="U201" s="3" t="s">
        <v>143</v>
      </c>
      <c r="V201" s="161"/>
      <c r="W201" s="162"/>
      <c r="X201" s="161"/>
      <c r="Y201" s="162"/>
    </row>
    <row r="202" spans="1:28" ht="21.75" customHeight="1" x14ac:dyDescent="0.3">
      <c r="A202" s="40"/>
      <c r="B202" s="21" t="s">
        <v>296</v>
      </c>
      <c r="C202" s="23" t="s">
        <v>297</v>
      </c>
      <c r="D202" s="23" t="s">
        <v>452</v>
      </c>
      <c r="E202" s="3">
        <v>2007</v>
      </c>
      <c r="F202" s="3" t="s">
        <v>15</v>
      </c>
      <c r="G202" s="3">
        <v>5</v>
      </c>
      <c r="H202" s="3" t="s">
        <v>402</v>
      </c>
      <c r="I202" s="3" t="s">
        <v>396</v>
      </c>
      <c r="J202" s="25">
        <f t="shared" si="50"/>
        <v>50000</v>
      </c>
      <c r="K202" s="25">
        <v>40000</v>
      </c>
      <c r="L202" s="25"/>
      <c r="M202" s="25">
        <v>5000</v>
      </c>
      <c r="N202" s="25">
        <v>5000</v>
      </c>
      <c r="O202" s="25"/>
      <c r="P202" s="3"/>
      <c r="Q202" s="3"/>
      <c r="R202" s="3"/>
      <c r="S202" s="3"/>
      <c r="T202" s="3"/>
      <c r="U202" s="3" t="s">
        <v>143</v>
      </c>
      <c r="V202" s="161"/>
      <c r="W202" s="162"/>
      <c r="X202" s="161"/>
      <c r="Y202" s="162"/>
    </row>
    <row r="203" spans="1:28" ht="21.75" customHeight="1" x14ac:dyDescent="0.3">
      <c r="A203" s="40"/>
      <c r="B203" s="22"/>
      <c r="C203" s="23" t="s">
        <v>298</v>
      </c>
      <c r="D203" s="23" t="s">
        <v>452</v>
      </c>
      <c r="E203" s="3">
        <v>2009</v>
      </c>
      <c r="F203" s="3" t="s">
        <v>15</v>
      </c>
      <c r="G203" s="3">
        <v>5</v>
      </c>
      <c r="H203" s="3" t="s">
        <v>376</v>
      </c>
      <c r="I203" s="3" t="s">
        <v>403</v>
      </c>
      <c r="J203" s="25">
        <f t="shared" si="50"/>
        <v>46000</v>
      </c>
      <c r="K203" s="25">
        <v>37000</v>
      </c>
      <c r="L203" s="25"/>
      <c r="M203" s="25"/>
      <c r="N203" s="25">
        <v>9000</v>
      </c>
      <c r="O203" s="25"/>
      <c r="P203" s="3"/>
      <c r="Q203" s="3"/>
      <c r="R203" s="3"/>
      <c r="S203" s="3"/>
      <c r="T203" s="3"/>
      <c r="U203" s="3" t="s">
        <v>174</v>
      </c>
      <c r="V203" s="161" t="s">
        <v>311</v>
      </c>
      <c r="W203" s="162"/>
      <c r="X203" s="161"/>
      <c r="Y203" s="162"/>
    </row>
    <row r="204" spans="1:28" ht="21.75" customHeight="1" x14ac:dyDescent="0.3">
      <c r="A204" s="40"/>
      <c r="B204" s="22"/>
      <c r="C204" s="23" t="s">
        <v>299</v>
      </c>
      <c r="D204" s="23" t="s">
        <v>452</v>
      </c>
      <c r="E204" s="3">
        <v>2014</v>
      </c>
      <c r="F204" s="3" t="s">
        <v>15</v>
      </c>
      <c r="G204" s="3">
        <v>7.5</v>
      </c>
      <c r="H204" s="3" t="s">
        <v>404</v>
      </c>
      <c r="I204" s="3" t="s">
        <v>405</v>
      </c>
      <c r="J204" s="25">
        <f t="shared" si="50"/>
        <v>45000</v>
      </c>
      <c r="K204" s="25">
        <v>36000</v>
      </c>
      <c r="L204" s="25"/>
      <c r="M204" s="25"/>
      <c r="N204" s="25">
        <v>9000</v>
      </c>
      <c r="O204" s="25"/>
      <c r="P204" s="3"/>
      <c r="Q204" s="3"/>
      <c r="R204" s="3"/>
      <c r="S204" s="3"/>
      <c r="T204" s="3"/>
      <c r="U204" s="3" t="s">
        <v>510</v>
      </c>
      <c r="V204" s="161" t="s">
        <v>511</v>
      </c>
      <c r="W204" s="162"/>
      <c r="X204" s="161"/>
      <c r="Y204" s="162"/>
    </row>
    <row r="205" spans="1:28" ht="21.75" customHeight="1" x14ac:dyDescent="0.3">
      <c r="A205" s="40"/>
      <c r="B205" s="22"/>
      <c r="C205" s="23" t="s">
        <v>300</v>
      </c>
      <c r="D205" s="23" t="s">
        <v>452</v>
      </c>
      <c r="E205" s="3">
        <v>2017</v>
      </c>
      <c r="F205" s="3" t="s">
        <v>15</v>
      </c>
      <c r="G205" s="3">
        <v>7.5</v>
      </c>
      <c r="H205" s="3" t="s">
        <v>347</v>
      </c>
      <c r="I205" s="3" t="s">
        <v>380</v>
      </c>
      <c r="J205" s="25">
        <f t="shared" si="50"/>
        <v>55555</v>
      </c>
      <c r="K205" s="25"/>
      <c r="L205" s="25">
        <v>44444</v>
      </c>
      <c r="M205" s="25"/>
      <c r="N205" s="25">
        <v>11111</v>
      </c>
      <c r="O205" s="25"/>
      <c r="P205" s="3" t="s">
        <v>344</v>
      </c>
      <c r="Q205" s="3"/>
      <c r="R205" s="3"/>
      <c r="S205" s="3"/>
      <c r="T205" s="3"/>
      <c r="U205" s="3" t="s">
        <v>143</v>
      </c>
      <c r="V205" s="161"/>
      <c r="W205" s="162"/>
      <c r="X205" s="161"/>
      <c r="Y205" s="162"/>
    </row>
    <row r="206" spans="1:28" ht="21.75" hidden="1" customHeight="1" x14ac:dyDescent="0.3">
      <c r="A206" s="40"/>
      <c r="B206" s="21" t="s">
        <v>301</v>
      </c>
      <c r="C206" s="75" t="s">
        <v>445</v>
      </c>
      <c r="D206" s="75" t="s">
        <v>334</v>
      </c>
      <c r="E206" s="73"/>
      <c r="F206" s="73"/>
      <c r="G206" s="73"/>
      <c r="H206" s="73"/>
      <c r="I206" s="73"/>
      <c r="J206" s="74">
        <f t="shared" si="35"/>
        <v>50000</v>
      </c>
      <c r="K206" s="74">
        <v>40000</v>
      </c>
      <c r="L206" s="74"/>
      <c r="M206" s="74">
        <v>5000</v>
      </c>
      <c r="N206" s="74">
        <v>5000</v>
      </c>
      <c r="O206" s="74"/>
      <c r="P206" s="73"/>
      <c r="Q206" s="73"/>
      <c r="R206" s="73"/>
      <c r="S206" s="73"/>
      <c r="T206" s="73"/>
      <c r="U206" s="73" t="s">
        <v>312</v>
      </c>
      <c r="V206" s="169" t="s">
        <v>446</v>
      </c>
      <c r="W206" s="170"/>
      <c r="X206" s="169" t="s">
        <v>313</v>
      </c>
      <c r="Y206" s="170"/>
    </row>
    <row r="207" spans="1:28" ht="21.75" customHeight="1" x14ac:dyDescent="0.3">
      <c r="A207" s="40"/>
      <c r="B207" s="22"/>
      <c r="C207" s="23" t="s">
        <v>303</v>
      </c>
      <c r="D207" s="23" t="s">
        <v>451</v>
      </c>
      <c r="E207" s="3">
        <v>2013</v>
      </c>
      <c r="F207" s="3" t="s">
        <v>17</v>
      </c>
      <c r="G207" s="3">
        <v>5</v>
      </c>
      <c r="H207" s="3" t="s">
        <v>400</v>
      </c>
      <c r="I207" s="3" t="s">
        <v>401</v>
      </c>
      <c r="J207" s="25">
        <f t="shared" ref="J207:J211" si="51">SUM(K207:O207)</f>
        <v>46200</v>
      </c>
      <c r="K207" s="25">
        <v>36960</v>
      </c>
      <c r="L207" s="25"/>
      <c r="M207" s="25"/>
      <c r="N207" s="25">
        <v>9240</v>
      </c>
      <c r="O207" s="25"/>
      <c r="P207" s="3"/>
      <c r="Q207" s="3"/>
      <c r="R207" s="3"/>
      <c r="S207" s="3"/>
      <c r="T207" s="3"/>
      <c r="U207" s="3" t="s">
        <v>510</v>
      </c>
      <c r="V207" s="161"/>
      <c r="W207" s="162"/>
      <c r="X207" s="161"/>
      <c r="Y207" s="162"/>
    </row>
    <row r="208" spans="1:28" ht="21.75" customHeight="1" x14ac:dyDescent="0.3">
      <c r="A208" s="40"/>
      <c r="B208" s="22"/>
      <c r="C208" s="23" t="s">
        <v>302</v>
      </c>
      <c r="D208" s="23" t="s">
        <v>451</v>
      </c>
      <c r="E208" s="3">
        <v>2018</v>
      </c>
      <c r="F208" s="3" t="s">
        <v>15</v>
      </c>
      <c r="G208" s="3">
        <v>10</v>
      </c>
      <c r="H208" s="3" t="s">
        <v>353</v>
      </c>
      <c r="I208" s="3" t="s">
        <v>406</v>
      </c>
      <c r="J208" s="25">
        <f t="shared" si="51"/>
        <v>75248</v>
      </c>
      <c r="K208" s="25"/>
      <c r="L208" s="25">
        <v>60200</v>
      </c>
      <c r="M208" s="25"/>
      <c r="N208" s="25">
        <v>15048</v>
      </c>
      <c r="O208" s="25"/>
      <c r="P208" s="3" t="s">
        <v>344</v>
      </c>
      <c r="Q208" s="3"/>
      <c r="R208" s="3"/>
      <c r="S208" s="3"/>
      <c r="T208" s="3"/>
      <c r="U208" s="3" t="s">
        <v>143</v>
      </c>
      <c r="V208" s="161"/>
      <c r="W208" s="162"/>
      <c r="X208" s="161"/>
      <c r="Y208" s="162"/>
      <c r="Z208" s="8" t="s">
        <v>566</v>
      </c>
      <c r="AA208" s="8" t="s">
        <v>603</v>
      </c>
      <c r="AB208" s="8" t="s">
        <v>604</v>
      </c>
    </row>
    <row r="209" spans="1:28" ht="21.75" customHeight="1" x14ac:dyDescent="0.3">
      <c r="A209" s="40"/>
      <c r="B209" s="21" t="s">
        <v>304</v>
      </c>
      <c r="C209" s="23" t="s">
        <v>305</v>
      </c>
      <c r="D209" s="23" t="s">
        <v>451</v>
      </c>
      <c r="E209" s="3">
        <v>2008</v>
      </c>
      <c r="F209" s="3" t="s">
        <v>15</v>
      </c>
      <c r="G209" s="3">
        <v>5</v>
      </c>
      <c r="H209" s="3" t="s">
        <v>385</v>
      </c>
      <c r="I209" s="3" t="s">
        <v>337</v>
      </c>
      <c r="J209" s="25">
        <f t="shared" si="51"/>
        <v>50000</v>
      </c>
      <c r="K209" s="25">
        <v>40000</v>
      </c>
      <c r="L209" s="25"/>
      <c r="M209" s="25">
        <v>5000</v>
      </c>
      <c r="N209" s="25">
        <v>5000</v>
      </c>
      <c r="O209" s="25"/>
      <c r="P209" s="3"/>
      <c r="Q209" s="3"/>
      <c r="R209" s="3"/>
      <c r="S209" s="3"/>
      <c r="T209" s="3"/>
      <c r="U209" s="3" t="s">
        <v>143</v>
      </c>
      <c r="V209" s="161"/>
      <c r="W209" s="162"/>
      <c r="X209" s="161"/>
      <c r="Y209" s="162"/>
    </row>
    <row r="210" spans="1:28" ht="21.75" customHeight="1" x14ac:dyDescent="0.3">
      <c r="A210" s="40"/>
      <c r="B210" s="22"/>
      <c r="C210" s="23" t="s">
        <v>305</v>
      </c>
      <c r="D210" s="23" t="s">
        <v>451</v>
      </c>
      <c r="E210" s="3">
        <v>2018</v>
      </c>
      <c r="F210" s="3" t="s">
        <v>15</v>
      </c>
      <c r="G210" s="3">
        <v>10</v>
      </c>
      <c r="H210" s="3" t="s">
        <v>353</v>
      </c>
      <c r="I210" s="3" t="s">
        <v>406</v>
      </c>
      <c r="J210" s="25">
        <f t="shared" si="51"/>
        <v>75248</v>
      </c>
      <c r="K210" s="25"/>
      <c r="L210" s="25">
        <v>60200</v>
      </c>
      <c r="M210" s="25"/>
      <c r="N210" s="25">
        <v>15048</v>
      </c>
      <c r="O210" s="25"/>
      <c r="P210" s="3" t="s">
        <v>344</v>
      </c>
      <c r="Q210" s="3"/>
      <c r="R210" s="3"/>
      <c r="S210" s="3"/>
      <c r="T210" s="3"/>
      <c r="U210" s="3" t="s">
        <v>143</v>
      </c>
      <c r="V210" s="161"/>
      <c r="W210" s="162"/>
      <c r="X210" s="161"/>
      <c r="Y210" s="162"/>
      <c r="Z210" s="8" t="s">
        <v>566</v>
      </c>
      <c r="AA210" s="8" t="s">
        <v>601</v>
      </c>
      <c r="AB210" s="8" t="s">
        <v>602</v>
      </c>
    </row>
    <row r="211" spans="1:28" ht="21.75" customHeight="1" x14ac:dyDescent="0.3">
      <c r="A211" s="40"/>
      <c r="B211" s="22"/>
      <c r="C211" s="23" t="s">
        <v>306</v>
      </c>
      <c r="D211" s="23" t="s">
        <v>451</v>
      </c>
      <c r="E211" s="3">
        <v>2021</v>
      </c>
      <c r="F211" s="3" t="s">
        <v>15</v>
      </c>
      <c r="G211" s="3">
        <v>10</v>
      </c>
      <c r="H211" s="3" t="s">
        <v>434</v>
      </c>
      <c r="I211" s="3" t="s">
        <v>479</v>
      </c>
      <c r="J211" s="25">
        <f t="shared" si="51"/>
        <v>98000</v>
      </c>
      <c r="K211" s="25"/>
      <c r="L211" s="25"/>
      <c r="M211" s="25">
        <v>78400</v>
      </c>
      <c r="N211" s="25">
        <v>19600</v>
      </c>
      <c r="O211" s="25"/>
      <c r="P211" s="3" t="s">
        <v>481</v>
      </c>
      <c r="Q211" s="3"/>
      <c r="R211" s="3"/>
      <c r="S211" s="3"/>
      <c r="T211" s="3"/>
      <c r="U211" s="3" t="s">
        <v>143</v>
      </c>
      <c r="V211" s="63" t="s">
        <v>485</v>
      </c>
      <c r="W211" s="64"/>
      <c r="X211" s="63"/>
      <c r="Y211" s="64"/>
      <c r="Z211" s="8" t="s">
        <v>563</v>
      </c>
      <c r="AA211" s="8" t="s">
        <v>564</v>
      </c>
    </row>
    <row r="212" spans="1:28" ht="21.75" hidden="1" customHeight="1" x14ac:dyDescent="0.3">
      <c r="A212" s="40"/>
      <c r="B212" s="20"/>
      <c r="C212" s="75" t="s">
        <v>486</v>
      </c>
      <c r="D212" s="75" t="s">
        <v>499</v>
      </c>
      <c r="E212" s="73"/>
      <c r="F212" s="73"/>
      <c r="G212" s="73">
        <v>5</v>
      </c>
      <c r="H212" s="73" t="s">
        <v>377</v>
      </c>
      <c r="I212" s="73" t="s">
        <v>337</v>
      </c>
      <c r="J212" s="74">
        <f t="shared" si="35"/>
        <v>50000</v>
      </c>
      <c r="K212" s="74">
        <v>40000</v>
      </c>
      <c r="L212" s="74"/>
      <c r="M212" s="74">
        <v>5000</v>
      </c>
      <c r="N212" s="74">
        <v>5000</v>
      </c>
      <c r="O212" s="74"/>
      <c r="P212" s="73"/>
      <c r="Q212" s="73"/>
      <c r="R212" s="73"/>
      <c r="S212" s="73"/>
      <c r="T212" s="73"/>
      <c r="U212" s="73" t="s">
        <v>484</v>
      </c>
      <c r="V212" s="169" t="s">
        <v>484</v>
      </c>
      <c r="W212" s="170"/>
      <c r="X212" s="169" t="s">
        <v>518</v>
      </c>
      <c r="Y212" s="170"/>
    </row>
    <row r="213" spans="1:28" ht="21.75" hidden="1" customHeight="1" x14ac:dyDescent="0.3">
      <c r="A213" s="40"/>
      <c r="B213" s="71" t="s">
        <v>289</v>
      </c>
      <c r="C213" s="75" t="s">
        <v>497</v>
      </c>
      <c r="D213" s="75" t="s">
        <v>654</v>
      </c>
      <c r="E213" s="73"/>
      <c r="F213" s="73"/>
      <c r="G213" s="73">
        <v>5</v>
      </c>
      <c r="H213" s="73" t="s">
        <v>402</v>
      </c>
      <c r="I213" s="73" t="s">
        <v>407</v>
      </c>
      <c r="J213" s="74">
        <f t="shared" si="35"/>
        <v>50000</v>
      </c>
      <c r="K213" s="74">
        <v>40000</v>
      </c>
      <c r="L213" s="74"/>
      <c r="M213" s="74">
        <v>5000</v>
      </c>
      <c r="N213" s="74">
        <v>5000</v>
      </c>
      <c r="O213" s="74"/>
      <c r="P213" s="73"/>
      <c r="Q213" s="73"/>
      <c r="R213" s="73"/>
      <c r="S213" s="73"/>
      <c r="T213" s="73"/>
      <c r="U213" s="73" t="s">
        <v>496</v>
      </c>
      <c r="V213" s="169" t="s">
        <v>496</v>
      </c>
      <c r="W213" s="170"/>
      <c r="X213" s="169"/>
      <c r="Y213" s="170"/>
    </row>
    <row r="214" spans="1:28" ht="21.75" customHeight="1" x14ac:dyDescent="0.3">
      <c r="A214" s="40"/>
      <c r="B214" s="22" t="s">
        <v>289</v>
      </c>
      <c r="C214" s="23" t="s">
        <v>491</v>
      </c>
      <c r="D214" s="23" t="s">
        <v>492</v>
      </c>
      <c r="E214" s="3">
        <v>2021</v>
      </c>
      <c r="F214" s="3" t="s">
        <v>493</v>
      </c>
      <c r="G214" s="3">
        <v>10</v>
      </c>
      <c r="H214" s="3" t="s">
        <v>434</v>
      </c>
      <c r="I214" s="3" t="s">
        <v>494</v>
      </c>
      <c r="J214" s="25">
        <f t="shared" ref="J214:J216" si="52">SUM(K214:O214)</f>
        <v>96460</v>
      </c>
      <c r="K214" s="25"/>
      <c r="L214" s="25"/>
      <c r="M214" s="25">
        <v>77168</v>
      </c>
      <c r="N214" s="25">
        <v>19292</v>
      </c>
      <c r="O214" s="25"/>
      <c r="P214" s="3"/>
      <c r="Q214" s="3"/>
      <c r="R214" s="3"/>
      <c r="S214" s="3"/>
      <c r="T214" s="3"/>
      <c r="U214" s="3" t="s">
        <v>495</v>
      </c>
      <c r="V214" s="67" t="s">
        <v>565</v>
      </c>
      <c r="W214" s="68"/>
      <c r="X214" s="67"/>
      <c r="Y214" s="68"/>
      <c r="Z214" s="8" t="s">
        <v>557</v>
      </c>
      <c r="AA214" s="8" t="s">
        <v>558</v>
      </c>
      <c r="AB214" s="8" t="s">
        <v>559</v>
      </c>
    </row>
    <row r="215" spans="1:28" ht="21.75" customHeight="1" x14ac:dyDescent="0.3">
      <c r="A215" s="40"/>
      <c r="B215" s="3" t="s">
        <v>307</v>
      </c>
      <c r="C215" s="23" t="s">
        <v>308</v>
      </c>
      <c r="D215" s="23" t="s">
        <v>451</v>
      </c>
      <c r="E215" s="3">
        <v>2016</v>
      </c>
      <c r="F215" s="3" t="s">
        <v>15</v>
      </c>
      <c r="G215" s="3">
        <v>10</v>
      </c>
      <c r="H215" s="6" t="s">
        <v>350</v>
      </c>
      <c r="I215" s="3" t="s">
        <v>114</v>
      </c>
      <c r="J215" s="25">
        <f t="shared" si="52"/>
        <v>66105</v>
      </c>
      <c r="K215" s="25"/>
      <c r="L215" s="25">
        <v>52884</v>
      </c>
      <c r="M215" s="25"/>
      <c r="N215" s="25">
        <v>13221</v>
      </c>
      <c r="O215" s="25"/>
      <c r="P215" s="3" t="s">
        <v>344</v>
      </c>
      <c r="Q215" s="3"/>
      <c r="R215" s="3"/>
      <c r="S215" s="3"/>
      <c r="T215" s="3"/>
      <c r="U215" s="3" t="s">
        <v>143</v>
      </c>
      <c r="V215" s="161" t="s">
        <v>358</v>
      </c>
      <c r="W215" s="162"/>
      <c r="X215" s="161"/>
      <c r="Y215" s="162"/>
    </row>
    <row r="216" spans="1:28" ht="21.75" customHeight="1" x14ac:dyDescent="0.3">
      <c r="A216" s="36"/>
      <c r="B216" s="20" t="s">
        <v>309</v>
      </c>
      <c r="C216" s="23" t="s">
        <v>310</v>
      </c>
      <c r="D216" s="23" t="s">
        <v>451</v>
      </c>
      <c r="E216" s="3">
        <v>2017</v>
      </c>
      <c r="F216" s="3" t="s">
        <v>15</v>
      </c>
      <c r="G216" s="3">
        <v>7.5</v>
      </c>
      <c r="H216" s="3" t="s">
        <v>434</v>
      </c>
      <c r="I216" s="3" t="s">
        <v>408</v>
      </c>
      <c r="J216" s="25">
        <f t="shared" si="52"/>
        <v>50606</v>
      </c>
      <c r="K216" s="25"/>
      <c r="L216" s="25">
        <v>40485</v>
      </c>
      <c r="M216" s="25"/>
      <c r="N216" s="25">
        <v>10121</v>
      </c>
      <c r="O216" s="25"/>
      <c r="P216" s="3" t="s">
        <v>344</v>
      </c>
      <c r="Q216" s="3"/>
      <c r="R216" s="3"/>
      <c r="S216" s="3"/>
      <c r="T216" s="3"/>
      <c r="U216" s="3" t="s">
        <v>143</v>
      </c>
      <c r="V216" s="161"/>
      <c r="W216" s="162"/>
      <c r="X216" s="161"/>
      <c r="Y216" s="162"/>
    </row>
    <row r="217" spans="1:28" ht="21.75" hidden="1" customHeight="1" x14ac:dyDescent="0.3">
      <c r="A217" s="60" t="s">
        <v>145</v>
      </c>
      <c r="B217" s="58"/>
      <c r="C217" s="50">
        <f>SUBTOTAL(3,E218:E222)</f>
        <v>4</v>
      </c>
      <c r="D217" s="50"/>
      <c r="E217" s="51"/>
      <c r="F217" s="50"/>
      <c r="G217" s="51"/>
      <c r="H217" s="51"/>
      <c r="I217" s="51"/>
      <c r="J217" s="59">
        <f t="shared" ref="J217:O217" si="53">SUBTOTAL(109,J218:J222)</f>
        <v>255973</v>
      </c>
      <c r="K217" s="59">
        <f t="shared" si="53"/>
        <v>115588</v>
      </c>
      <c r="L217" s="59">
        <f t="shared" si="53"/>
        <v>0</v>
      </c>
      <c r="M217" s="59">
        <f t="shared" si="53"/>
        <v>99190</v>
      </c>
      <c r="N217" s="59">
        <f t="shared" si="53"/>
        <v>41195</v>
      </c>
      <c r="O217" s="59">
        <f t="shared" si="53"/>
        <v>0</v>
      </c>
      <c r="P217" s="43"/>
      <c r="Q217" s="43"/>
      <c r="R217" s="43"/>
      <c r="S217" s="43"/>
      <c r="T217" s="43"/>
      <c r="U217" s="43"/>
      <c r="V217" s="155"/>
      <c r="W217" s="156"/>
      <c r="X217" s="155"/>
      <c r="Y217" s="156"/>
    </row>
    <row r="218" spans="1:28" ht="21.75" hidden="1" customHeight="1" x14ac:dyDescent="0.3">
      <c r="A218" s="35" t="s">
        <v>315</v>
      </c>
      <c r="B218" s="21" t="s">
        <v>293</v>
      </c>
      <c r="C218" s="81" t="s">
        <v>673</v>
      </c>
      <c r="D218" s="81" t="s">
        <v>334</v>
      </c>
      <c r="E218" s="82"/>
      <c r="F218" s="82"/>
      <c r="G218" s="82">
        <v>6</v>
      </c>
      <c r="H218" s="82" t="s">
        <v>377</v>
      </c>
      <c r="I218" s="82" t="s">
        <v>337</v>
      </c>
      <c r="J218" s="83">
        <f t="shared" ref="J218:J222" si="54">SUM(K218:O218)</f>
        <v>50000</v>
      </c>
      <c r="K218" s="83">
        <v>40000</v>
      </c>
      <c r="L218" s="83"/>
      <c r="M218" s="83">
        <v>5000</v>
      </c>
      <c r="N218" s="83">
        <v>5000</v>
      </c>
      <c r="O218" s="83"/>
      <c r="P218" s="82" t="s">
        <v>352</v>
      </c>
      <c r="Q218" s="82"/>
      <c r="R218" s="82"/>
      <c r="S218" s="82"/>
      <c r="T218" s="82"/>
      <c r="U218" s="82" t="s">
        <v>675</v>
      </c>
      <c r="V218" s="163" t="s">
        <v>674</v>
      </c>
      <c r="W218" s="164"/>
      <c r="X218" s="163" t="s">
        <v>409</v>
      </c>
      <c r="Y218" s="164"/>
    </row>
    <row r="219" spans="1:28" ht="21.75" customHeight="1" x14ac:dyDescent="0.3">
      <c r="A219" s="40"/>
      <c r="B219" s="106"/>
      <c r="C219" s="23" t="s">
        <v>676</v>
      </c>
      <c r="D219" s="23" t="s">
        <v>677</v>
      </c>
      <c r="E219" s="3">
        <v>2022</v>
      </c>
      <c r="F219" s="3" t="s">
        <v>678</v>
      </c>
      <c r="G219" s="3">
        <v>10</v>
      </c>
      <c r="H219" s="3" t="s">
        <v>679</v>
      </c>
      <c r="I219" s="3" t="s">
        <v>479</v>
      </c>
      <c r="J219" s="25">
        <f t="shared" si="54"/>
        <v>111488</v>
      </c>
      <c r="K219" s="25"/>
      <c r="L219" s="25"/>
      <c r="M219" s="25">
        <v>89190</v>
      </c>
      <c r="N219" s="25">
        <v>22298</v>
      </c>
      <c r="O219" s="25"/>
      <c r="P219" s="3" t="s">
        <v>680</v>
      </c>
      <c r="Q219" s="3"/>
      <c r="R219" s="3"/>
      <c r="S219" s="3"/>
      <c r="T219" s="3"/>
      <c r="U219" s="3" t="s">
        <v>681</v>
      </c>
      <c r="V219" s="107"/>
      <c r="W219" s="108"/>
      <c r="X219" s="107"/>
      <c r="Y219" s="108"/>
    </row>
    <row r="220" spans="1:28" ht="21.75" customHeight="1" x14ac:dyDescent="0.3">
      <c r="A220" s="40"/>
      <c r="B220" s="22"/>
      <c r="C220" s="23" t="s">
        <v>316</v>
      </c>
      <c r="D220" s="23" t="s">
        <v>451</v>
      </c>
      <c r="E220" s="3">
        <v>2008</v>
      </c>
      <c r="F220" s="3" t="s">
        <v>15</v>
      </c>
      <c r="G220" s="3">
        <v>6</v>
      </c>
      <c r="H220" s="3" t="s">
        <v>377</v>
      </c>
      <c r="I220" s="3" t="s">
        <v>337</v>
      </c>
      <c r="J220" s="25">
        <f t="shared" si="54"/>
        <v>50000</v>
      </c>
      <c r="K220" s="25">
        <v>40000</v>
      </c>
      <c r="L220" s="25"/>
      <c r="M220" s="25">
        <v>5000</v>
      </c>
      <c r="N220" s="25">
        <v>5000</v>
      </c>
      <c r="O220" s="25"/>
      <c r="P220" s="3" t="s">
        <v>352</v>
      </c>
      <c r="Q220" s="3"/>
      <c r="R220" s="3"/>
      <c r="S220" s="3"/>
      <c r="T220" s="3"/>
      <c r="U220" s="3" t="s">
        <v>685</v>
      </c>
      <c r="V220" s="161" t="s">
        <v>314</v>
      </c>
      <c r="W220" s="162"/>
      <c r="X220" s="161"/>
      <c r="Y220" s="162"/>
    </row>
    <row r="221" spans="1:28" ht="21.75" customHeight="1" x14ac:dyDescent="0.3">
      <c r="A221" s="40"/>
      <c r="B221" s="22"/>
      <c r="C221" s="23" t="s">
        <v>317</v>
      </c>
      <c r="D221" s="23" t="s">
        <v>451</v>
      </c>
      <c r="E221" s="3">
        <v>2008</v>
      </c>
      <c r="F221" s="3" t="s">
        <v>15</v>
      </c>
      <c r="G221" s="3">
        <v>6</v>
      </c>
      <c r="H221" s="3" t="s">
        <v>377</v>
      </c>
      <c r="I221" s="3" t="s">
        <v>337</v>
      </c>
      <c r="J221" s="25">
        <f t="shared" si="54"/>
        <v>50000</v>
      </c>
      <c r="K221" s="25">
        <v>40000</v>
      </c>
      <c r="L221" s="25"/>
      <c r="M221" s="25">
        <v>5000</v>
      </c>
      <c r="N221" s="25">
        <v>5000</v>
      </c>
      <c r="O221" s="25"/>
      <c r="P221" s="3" t="s">
        <v>352</v>
      </c>
      <c r="Q221" s="3"/>
      <c r="R221" s="3"/>
      <c r="S221" s="3"/>
      <c r="T221" s="3"/>
      <c r="U221" s="3" t="s">
        <v>143</v>
      </c>
      <c r="V221" s="161" t="s">
        <v>314</v>
      </c>
      <c r="W221" s="162"/>
      <c r="X221" s="161"/>
      <c r="Y221" s="162"/>
    </row>
    <row r="222" spans="1:28" ht="21.75" customHeight="1" x14ac:dyDescent="0.3">
      <c r="A222" s="36"/>
      <c r="B222" s="20"/>
      <c r="C222" s="23" t="s">
        <v>318</v>
      </c>
      <c r="D222" s="23" t="s">
        <v>451</v>
      </c>
      <c r="E222" s="3">
        <v>2012</v>
      </c>
      <c r="F222" s="3" t="s">
        <v>15</v>
      </c>
      <c r="G222" s="3">
        <v>7.5</v>
      </c>
      <c r="H222" s="3" t="s">
        <v>385</v>
      </c>
      <c r="I222" s="3" t="s">
        <v>337</v>
      </c>
      <c r="J222" s="25">
        <f t="shared" si="54"/>
        <v>44485</v>
      </c>
      <c r="K222" s="25">
        <v>35588</v>
      </c>
      <c r="L222" s="25"/>
      <c r="M222" s="25"/>
      <c r="N222" s="25">
        <v>8897</v>
      </c>
      <c r="O222" s="25"/>
      <c r="P222" s="3"/>
      <c r="Q222" s="3"/>
      <c r="R222" s="3"/>
      <c r="S222" s="3"/>
      <c r="T222" s="3"/>
      <c r="U222" s="3" t="s">
        <v>143</v>
      </c>
      <c r="V222" s="161"/>
      <c r="W222" s="162"/>
      <c r="X222" s="161"/>
      <c r="Y222" s="162"/>
    </row>
    <row r="223" spans="1:28" ht="21.75" hidden="1" customHeight="1" x14ac:dyDescent="0.3">
      <c r="A223" s="60" t="s">
        <v>145</v>
      </c>
      <c r="B223" s="58"/>
      <c r="C223" s="50">
        <f>SUBTOTAL(3,E224:E232)</f>
        <v>8</v>
      </c>
      <c r="D223" s="50"/>
      <c r="E223" s="51"/>
      <c r="F223" s="50"/>
      <c r="G223" s="51"/>
      <c r="H223" s="51"/>
      <c r="I223" s="51"/>
      <c r="J223" s="59">
        <f t="shared" ref="J223:O223" si="55">SUBTOTAL(109,J224:J232)</f>
        <v>543461</v>
      </c>
      <c r="K223" s="59">
        <f t="shared" si="55"/>
        <v>125307</v>
      </c>
      <c r="L223" s="59">
        <f t="shared" si="55"/>
        <v>114197</v>
      </c>
      <c r="M223" s="59">
        <f t="shared" si="55"/>
        <v>167664</v>
      </c>
      <c r="N223" s="59">
        <f t="shared" si="55"/>
        <v>136293</v>
      </c>
      <c r="O223" s="59">
        <f t="shared" si="55"/>
        <v>0</v>
      </c>
      <c r="P223" s="43"/>
      <c r="Q223" s="43"/>
      <c r="R223" s="43"/>
      <c r="S223" s="43"/>
      <c r="T223" s="43"/>
      <c r="U223" s="43"/>
      <c r="V223" s="155"/>
      <c r="W223" s="156"/>
      <c r="X223" s="155"/>
      <c r="Y223" s="156"/>
    </row>
    <row r="224" spans="1:28" ht="21.75" customHeight="1" x14ac:dyDescent="0.3">
      <c r="A224" s="35" t="s">
        <v>319</v>
      </c>
      <c r="B224" s="21" t="s">
        <v>320</v>
      </c>
      <c r="C224" s="23" t="s">
        <v>321</v>
      </c>
      <c r="D224" s="23" t="s">
        <v>451</v>
      </c>
      <c r="E224" s="3">
        <v>2015</v>
      </c>
      <c r="F224" s="3" t="s">
        <v>15</v>
      </c>
      <c r="G224" s="3">
        <v>7.5</v>
      </c>
      <c r="H224" s="3" t="s">
        <v>377</v>
      </c>
      <c r="I224" s="3" t="s">
        <v>337</v>
      </c>
      <c r="J224" s="25">
        <f t="shared" ref="J224:J225" si="56">SUM(K224:O224)</f>
        <v>50000</v>
      </c>
      <c r="K224" s="25">
        <v>25000</v>
      </c>
      <c r="L224" s="25"/>
      <c r="M224" s="25"/>
      <c r="N224" s="25">
        <v>25000</v>
      </c>
      <c r="O224" s="25"/>
      <c r="P224" s="3"/>
      <c r="Q224" s="3"/>
      <c r="R224" s="3"/>
      <c r="S224" s="3"/>
      <c r="T224" s="3"/>
      <c r="U224" s="3" t="s">
        <v>143</v>
      </c>
      <c r="V224" s="161"/>
      <c r="W224" s="162"/>
      <c r="X224" s="161"/>
      <c r="Y224" s="162"/>
    </row>
    <row r="225" spans="1:28" ht="21.75" customHeight="1" x14ac:dyDescent="0.3">
      <c r="A225" s="40"/>
      <c r="B225" s="20"/>
      <c r="C225" s="45" t="s">
        <v>322</v>
      </c>
      <c r="D225" s="45" t="s">
        <v>451</v>
      </c>
      <c r="E225" s="46">
        <v>2011</v>
      </c>
      <c r="F225" s="46" t="s">
        <v>15</v>
      </c>
      <c r="G225" s="46">
        <v>7.5</v>
      </c>
      <c r="H225" s="46"/>
      <c r="I225" s="46"/>
      <c r="J225" s="25">
        <f t="shared" si="56"/>
        <v>50000</v>
      </c>
      <c r="K225" s="47">
        <v>40000</v>
      </c>
      <c r="L225" s="47"/>
      <c r="M225" s="47"/>
      <c r="N225" s="47">
        <v>10000</v>
      </c>
      <c r="O225" s="47"/>
      <c r="P225" s="46"/>
      <c r="Q225" s="46"/>
      <c r="R225" s="46"/>
      <c r="S225" s="46"/>
      <c r="T225" s="46"/>
      <c r="U225" s="46" t="s">
        <v>143</v>
      </c>
      <c r="V225" s="177"/>
      <c r="W225" s="178"/>
      <c r="X225" s="177"/>
      <c r="Y225" s="178"/>
    </row>
    <row r="226" spans="1:28" ht="21.75" hidden="1" customHeight="1" x14ac:dyDescent="0.3">
      <c r="A226" s="40"/>
      <c r="B226" s="21" t="s">
        <v>323</v>
      </c>
      <c r="C226" s="75" t="s">
        <v>449</v>
      </c>
      <c r="D226" s="75" t="s">
        <v>334</v>
      </c>
      <c r="E226" s="73"/>
      <c r="F226" s="73"/>
      <c r="G226" s="73"/>
      <c r="H226" s="73" t="s">
        <v>385</v>
      </c>
      <c r="I226" s="73" t="s">
        <v>433</v>
      </c>
      <c r="J226" s="74">
        <f t="shared" si="35"/>
        <v>44132</v>
      </c>
      <c r="K226" s="74">
        <v>22066</v>
      </c>
      <c r="L226" s="74"/>
      <c r="M226" s="74"/>
      <c r="N226" s="74">
        <v>22066</v>
      </c>
      <c r="O226" s="74"/>
      <c r="P226" s="73"/>
      <c r="Q226" s="73"/>
      <c r="R226" s="73"/>
      <c r="S226" s="73"/>
      <c r="T226" s="73"/>
      <c r="U226" s="73" t="s">
        <v>174</v>
      </c>
      <c r="V226" s="169" t="s">
        <v>447</v>
      </c>
      <c r="W226" s="170"/>
      <c r="X226" s="169" t="s">
        <v>448</v>
      </c>
      <c r="Y226" s="170"/>
    </row>
    <row r="227" spans="1:28" ht="21.75" customHeight="1" x14ac:dyDescent="0.3">
      <c r="A227" s="40"/>
      <c r="B227" s="22"/>
      <c r="C227" s="23" t="s">
        <v>324</v>
      </c>
      <c r="D227" s="23" t="s">
        <v>451</v>
      </c>
      <c r="E227" s="3">
        <v>2021</v>
      </c>
      <c r="F227" s="3" t="s">
        <v>409</v>
      </c>
      <c r="G227" s="3">
        <v>10</v>
      </c>
      <c r="H227" s="3" t="s">
        <v>410</v>
      </c>
      <c r="I227" s="3" t="s">
        <v>337</v>
      </c>
      <c r="J227" s="25">
        <f t="shared" ref="J227:J232" si="57">SUM(K227:O227)</f>
        <v>117000</v>
      </c>
      <c r="K227" s="25"/>
      <c r="L227" s="25"/>
      <c r="M227" s="25">
        <v>93600</v>
      </c>
      <c r="N227" s="25">
        <v>23400</v>
      </c>
      <c r="O227" s="25"/>
      <c r="P227" s="3" t="s">
        <v>498</v>
      </c>
      <c r="Q227" s="3"/>
      <c r="R227" s="3"/>
      <c r="S227" s="3"/>
      <c r="T227" s="3"/>
      <c r="U227" s="3" t="s">
        <v>480</v>
      </c>
      <c r="V227" s="161"/>
      <c r="W227" s="162"/>
      <c r="X227" s="161"/>
      <c r="Y227" s="162"/>
      <c r="Z227" s="8" t="s">
        <v>557</v>
      </c>
      <c r="AA227" s="8" t="s">
        <v>560</v>
      </c>
    </row>
    <row r="228" spans="1:28" ht="21.75" customHeight="1" x14ac:dyDescent="0.3">
      <c r="A228" s="40"/>
      <c r="B228" s="20"/>
      <c r="C228" s="23" t="s">
        <v>325</v>
      </c>
      <c r="D228" s="23" t="s">
        <v>451</v>
      </c>
      <c r="E228" s="3">
        <v>2016</v>
      </c>
      <c r="F228" s="3" t="s">
        <v>15</v>
      </c>
      <c r="G228" s="3">
        <v>7.5</v>
      </c>
      <c r="H228" s="3" t="s">
        <v>347</v>
      </c>
      <c r="I228" s="3" t="s">
        <v>380</v>
      </c>
      <c r="J228" s="25">
        <f t="shared" si="57"/>
        <v>54444</v>
      </c>
      <c r="K228" s="25"/>
      <c r="L228" s="25">
        <v>43555</v>
      </c>
      <c r="M228" s="25"/>
      <c r="N228" s="25">
        <v>10889</v>
      </c>
      <c r="O228" s="25"/>
      <c r="P228" s="3" t="s">
        <v>344</v>
      </c>
      <c r="Q228" s="3"/>
      <c r="R228" s="3"/>
      <c r="S228" s="3"/>
      <c r="T228" s="3"/>
      <c r="U228" s="3" t="s">
        <v>174</v>
      </c>
      <c r="V228" s="161" t="s">
        <v>332</v>
      </c>
      <c r="W228" s="162"/>
      <c r="X228" s="161"/>
      <c r="Y228" s="162"/>
    </row>
    <row r="229" spans="1:28" ht="21.75" customHeight="1" x14ac:dyDescent="0.3">
      <c r="A229" s="40"/>
      <c r="B229" s="3" t="s">
        <v>326</v>
      </c>
      <c r="C229" s="23" t="s">
        <v>327</v>
      </c>
      <c r="D229" s="23" t="s">
        <v>451</v>
      </c>
      <c r="E229" s="3">
        <v>2020</v>
      </c>
      <c r="F229" s="3" t="s">
        <v>15</v>
      </c>
      <c r="G229" s="3">
        <v>10</v>
      </c>
      <c r="H229" s="3" t="s">
        <v>53</v>
      </c>
      <c r="I229" s="3" t="s">
        <v>337</v>
      </c>
      <c r="J229" s="25">
        <f t="shared" si="57"/>
        <v>92580</v>
      </c>
      <c r="K229" s="25"/>
      <c r="L229" s="25"/>
      <c r="M229" s="25">
        <v>74064</v>
      </c>
      <c r="N229" s="25">
        <v>18516</v>
      </c>
      <c r="O229" s="25"/>
      <c r="P229" s="3" t="s">
        <v>352</v>
      </c>
      <c r="Q229" s="3"/>
      <c r="R229" s="3"/>
      <c r="S229" s="3"/>
      <c r="T229" s="3"/>
      <c r="U229" s="3" t="s">
        <v>143</v>
      </c>
      <c r="V229" s="161"/>
      <c r="W229" s="162"/>
      <c r="X229" s="161"/>
      <c r="Y229" s="162"/>
      <c r="Z229" s="8" t="s">
        <v>566</v>
      </c>
      <c r="AA229" s="8" t="s">
        <v>581</v>
      </c>
      <c r="AB229" s="8" t="s">
        <v>582</v>
      </c>
    </row>
    <row r="230" spans="1:28" ht="21.75" customHeight="1" x14ac:dyDescent="0.3">
      <c r="A230" s="40"/>
      <c r="B230" s="3" t="s">
        <v>328</v>
      </c>
      <c r="C230" s="45" t="s">
        <v>329</v>
      </c>
      <c r="D230" s="45" t="s">
        <v>451</v>
      </c>
      <c r="E230" s="46">
        <v>2012</v>
      </c>
      <c r="F230" s="46" t="s">
        <v>15</v>
      </c>
      <c r="G230" s="46">
        <v>7.5</v>
      </c>
      <c r="H230" s="46"/>
      <c r="I230" s="46"/>
      <c r="J230" s="25">
        <f t="shared" si="57"/>
        <v>44134</v>
      </c>
      <c r="K230" s="47">
        <v>35307</v>
      </c>
      <c r="L230" s="47"/>
      <c r="M230" s="47"/>
      <c r="N230" s="47">
        <v>8827</v>
      </c>
      <c r="O230" s="47"/>
      <c r="P230" s="46"/>
      <c r="Q230" s="46"/>
      <c r="R230" s="46"/>
      <c r="S230" s="46"/>
      <c r="T230" s="46"/>
      <c r="U230" s="46" t="s">
        <v>174</v>
      </c>
      <c r="V230" s="177" t="s">
        <v>333</v>
      </c>
      <c r="W230" s="178"/>
      <c r="X230" s="177"/>
      <c r="Y230" s="178"/>
    </row>
    <row r="231" spans="1:28" ht="21.75" customHeight="1" x14ac:dyDescent="0.3">
      <c r="A231" s="40"/>
      <c r="B231" s="22" t="s">
        <v>330</v>
      </c>
      <c r="C231" s="45" t="s">
        <v>331</v>
      </c>
      <c r="D231" s="45" t="s">
        <v>451</v>
      </c>
      <c r="E231" s="46">
        <v>2004</v>
      </c>
      <c r="F231" s="46" t="s">
        <v>15</v>
      </c>
      <c r="G231" s="46">
        <v>7.5</v>
      </c>
      <c r="H231" s="46"/>
      <c r="I231" s="46"/>
      <c r="J231" s="25">
        <f t="shared" si="57"/>
        <v>47000</v>
      </c>
      <c r="K231" s="47">
        <v>25000</v>
      </c>
      <c r="L231" s="47"/>
      <c r="M231" s="47"/>
      <c r="N231" s="47">
        <v>22000</v>
      </c>
      <c r="O231" s="47"/>
      <c r="P231" s="46"/>
      <c r="Q231" s="46"/>
      <c r="R231" s="46"/>
      <c r="S231" s="46"/>
      <c r="T231" s="46"/>
      <c r="U231" s="46" t="s">
        <v>143</v>
      </c>
      <c r="V231" s="177"/>
      <c r="W231" s="178"/>
      <c r="X231" s="177"/>
      <c r="Y231" s="178"/>
    </row>
    <row r="232" spans="1:28" ht="19.5" customHeight="1" x14ac:dyDescent="0.3">
      <c r="A232" s="36"/>
      <c r="B232" s="20"/>
      <c r="C232" s="23" t="s">
        <v>331</v>
      </c>
      <c r="D232" s="23" t="s">
        <v>451</v>
      </c>
      <c r="E232" s="3">
        <v>2016</v>
      </c>
      <c r="F232" s="3" t="s">
        <v>17</v>
      </c>
      <c r="G232" s="3">
        <v>7.5</v>
      </c>
      <c r="H232" s="3" t="s">
        <v>349</v>
      </c>
      <c r="I232" s="3" t="s">
        <v>113</v>
      </c>
      <c r="J232" s="25">
        <f t="shared" si="57"/>
        <v>88303</v>
      </c>
      <c r="K232" s="25"/>
      <c r="L232" s="25">
        <v>70642</v>
      </c>
      <c r="M232" s="25"/>
      <c r="N232" s="25">
        <v>17661</v>
      </c>
      <c r="O232" s="25"/>
      <c r="P232" s="3" t="s">
        <v>344</v>
      </c>
      <c r="Q232" s="3"/>
      <c r="R232" s="3"/>
      <c r="S232" s="3"/>
      <c r="T232" s="3"/>
      <c r="U232" s="3" t="s">
        <v>143</v>
      </c>
      <c r="V232" s="161"/>
      <c r="W232" s="162"/>
      <c r="X232" s="161"/>
      <c r="Y232" s="162"/>
    </row>
    <row r="233" spans="1:28" x14ac:dyDescent="0.3">
      <c r="F233" s="9"/>
      <c r="J233" s="10"/>
    </row>
  </sheetData>
  <autoFilter ref="A8:Y232">
    <filterColumn colId="5">
      <customFilters>
        <customFilter operator="notEqual" val=" "/>
      </customFilters>
    </filterColumn>
    <filterColumn colId="21" showButton="0"/>
    <filterColumn colId="23" showButton="0"/>
  </autoFilter>
  <mergeCells count="399">
    <mergeCell ref="X197:Y197"/>
    <mergeCell ref="X199:Y199"/>
    <mergeCell ref="X218:Y218"/>
    <mergeCell ref="X217:Y217"/>
    <mergeCell ref="B135:B136"/>
    <mergeCell ref="A172:A173"/>
    <mergeCell ref="B121:B122"/>
    <mergeCell ref="B172:B173"/>
    <mergeCell ref="X112:Y112"/>
    <mergeCell ref="X166:Y166"/>
    <mergeCell ref="X167:Y167"/>
    <mergeCell ref="X168:Y168"/>
    <mergeCell ref="X169:Y169"/>
    <mergeCell ref="X170:Y170"/>
    <mergeCell ref="X160:Y160"/>
    <mergeCell ref="X161:Y161"/>
    <mergeCell ref="X163:Y163"/>
    <mergeCell ref="X164:Y164"/>
    <mergeCell ref="X165:Y165"/>
    <mergeCell ref="X153:Y153"/>
    <mergeCell ref="X154:Y154"/>
    <mergeCell ref="X155:Y155"/>
    <mergeCell ref="X157:Y157"/>
    <mergeCell ref="X158:Y158"/>
    <mergeCell ref="X187:Y187"/>
    <mergeCell ref="X189:Y189"/>
    <mergeCell ref="X190:Y190"/>
    <mergeCell ref="X192:Y192"/>
    <mergeCell ref="X193:Y193"/>
    <mergeCell ref="X212:Y212"/>
    <mergeCell ref="X213:Y213"/>
    <mergeCell ref="X215:Y215"/>
    <mergeCell ref="X216:Y216"/>
    <mergeCell ref="X205:Y205"/>
    <mergeCell ref="X207:Y207"/>
    <mergeCell ref="X208:Y208"/>
    <mergeCell ref="X209:Y209"/>
    <mergeCell ref="X210:Y210"/>
    <mergeCell ref="X206:Y206"/>
    <mergeCell ref="X198:Y198"/>
    <mergeCell ref="X200:Y200"/>
    <mergeCell ref="X201:Y201"/>
    <mergeCell ref="X202:Y202"/>
    <mergeCell ref="X203:Y203"/>
    <mergeCell ref="X204:Y204"/>
    <mergeCell ref="X194:Y194"/>
    <mergeCell ref="X195:Y195"/>
    <mergeCell ref="X196:Y196"/>
    <mergeCell ref="X232:Y232"/>
    <mergeCell ref="X231:Y231"/>
    <mergeCell ref="X230:Y230"/>
    <mergeCell ref="X220:Y220"/>
    <mergeCell ref="X221:Y221"/>
    <mergeCell ref="X222:Y222"/>
    <mergeCell ref="X224:Y224"/>
    <mergeCell ref="X227:Y227"/>
    <mergeCell ref="X225:Y225"/>
    <mergeCell ref="X226:Y226"/>
    <mergeCell ref="X223:Y223"/>
    <mergeCell ref="X229:Y229"/>
    <mergeCell ref="X228:Y228"/>
    <mergeCell ref="X181:Y181"/>
    <mergeCell ref="X182:Y182"/>
    <mergeCell ref="X183:Y183"/>
    <mergeCell ref="X184:Y184"/>
    <mergeCell ref="X185:Y185"/>
    <mergeCell ref="X172:Y172"/>
    <mergeCell ref="X175:Y175"/>
    <mergeCell ref="X177:Y177"/>
    <mergeCell ref="X178:Y178"/>
    <mergeCell ref="X179:Y179"/>
    <mergeCell ref="X148:Y148"/>
    <mergeCell ref="X149:Y149"/>
    <mergeCell ref="X151:Y151"/>
    <mergeCell ref="X152:Y152"/>
    <mergeCell ref="X140:Y140"/>
    <mergeCell ref="X141:Y141"/>
    <mergeCell ref="X142:Y142"/>
    <mergeCell ref="X144:Y144"/>
    <mergeCell ref="X146:Y146"/>
    <mergeCell ref="X97:Y97"/>
    <mergeCell ref="X98:Y98"/>
    <mergeCell ref="X101:Y101"/>
    <mergeCell ref="X103:Y103"/>
    <mergeCell ref="X105:Y105"/>
    <mergeCell ref="X104:Y104"/>
    <mergeCell ref="X120:Y120"/>
    <mergeCell ref="X133:Y133"/>
    <mergeCell ref="X134:Y134"/>
    <mergeCell ref="X128:Y128"/>
    <mergeCell ref="X129:Y129"/>
    <mergeCell ref="X130:Y130"/>
    <mergeCell ref="X131:Y131"/>
    <mergeCell ref="X132:Y132"/>
    <mergeCell ref="X100:Y100"/>
    <mergeCell ref="X90:Y90"/>
    <mergeCell ref="X92:Y92"/>
    <mergeCell ref="X93:Y93"/>
    <mergeCell ref="X95:Y95"/>
    <mergeCell ref="X96:Y96"/>
    <mergeCell ref="X83:Y83"/>
    <mergeCell ref="X84:Y84"/>
    <mergeCell ref="X86:Y86"/>
    <mergeCell ref="X87:Y87"/>
    <mergeCell ref="X88:Y88"/>
    <mergeCell ref="X61:Y61"/>
    <mergeCell ref="X62:Y62"/>
    <mergeCell ref="X63:Y63"/>
    <mergeCell ref="X76:Y76"/>
    <mergeCell ref="X77:Y77"/>
    <mergeCell ref="X78:Y78"/>
    <mergeCell ref="X80:Y80"/>
    <mergeCell ref="X81:Y81"/>
    <mergeCell ref="X70:Y70"/>
    <mergeCell ref="X72:Y72"/>
    <mergeCell ref="X73:Y73"/>
    <mergeCell ref="X74:Y74"/>
    <mergeCell ref="X75:Y75"/>
    <mergeCell ref="X20:Y20"/>
    <mergeCell ref="X22:Y22"/>
    <mergeCell ref="X23:Y23"/>
    <mergeCell ref="X24:Y24"/>
    <mergeCell ref="X50:Y50"/>
    <mergeCell ref="X52:Y52"/>
    <mergeCell ref="X54:Y54"/>
    <mergeCell ref="X55:Y55"/>
    <mergeCell ref="X56:Y56"/>
    <mergeCell ref="X47:Y47"/>
    <mergeCell ref="X48:Y48"/>
    <mergeCell ref="X49:Y49"/>
    <mergeCell ref="X40:Y40"/>
    <mergeCell ref="X41:Y41"/>
    <mergeCell ref="X42:Y42"/>
    <mergeCell ref="X43:Y43"/>
    <mergeCell ref="X44:Y44"/>
    <mergeCell ref="X53:Y53"/>
    <mergeCell ref="X51:Y51"/>
    <mergeCell ref="X32:Y32"/>
    <mergeCell ref="X10:Y10"/>
    <mergeCell ref="X11:Y11"/>
    <mergeCell ref="X12:Y12"/>
    <mergeCell ref="X13:Y13"/>
    <mergeCell ref="X14:Y14"/>
    <mergeCell ref="X15:Y15"/>
    <mergeCell ref="X16:Y16"/>
    <mergeCell ref="X18:Y18"/>
    <mergeCell ref="X19:Y19"/>
    <mergeCell ref="X156:Y156"/>
    <mergeCell ref="X174:Y174"/>
    <mergeCell ref="X188:Y188"/>
    <mergeCell ref="X107:Y107"/>
    <mergeCell ref="X108:Y108"/>
    <mergeCell ref="X109:Y109"/>
    <mergeCell ref="X110:Y110"/>
    <mergeCell ref="X111:Y111"/>
    <mergeCell ref="X113:Y113"/>
    <mergeCell ref="X115:Y115"/>
    <mergeCell ref="X116:Y116"/>
    <mergeCell ref="X117:Y117"/>
    <mergeCell ref="X118:Y118"/>
    <mergeCell ref="X119:Y119"/>
    <mergeCell ref="X121:Y121"/>
    <mergeCell ref="X123:Y123"/>
    <mergeCell ref="X124:Y124"/>
    <mergeCell ref="X125:Y125"/>
    <mergeCell ref="X126:Y126"/>
    <mergeCell ref="X135:Y135"/>
    <mergeCell ref="X138:Y138"/>
    <mergeCell ref="X139:Y139"/>
    <mergeCell ref="X137:Y137"/>
    <mergeCell ref="X147:Y147"/>
    <mergeCell ref="X58:Y58"/>
    <mergeCell ref="X71:Y71"/>
    <mergeCell ref="X85:Y85"/>
    <mergeCell ref="X91:Y91"/>
    <mergeCell ref="X25:Y25"/>
    <mergeCell ref="X27:Y27"/>
    <mergeCell ref="X29:Y29"/>
    <mergeCell ref="X30:Y30"/>
    <mergeCell ref="X31:Y31"/>
    <mergeCell ref="X33:Y33"/>
    <mergeCell ref="X35:Y35"/>
    <mergeCell ref="X36:Y36"/>
    <mergeCell ref="X37:Y37"/>
    <mergeCell ref="X38:Y38"/>
    <mergeCell ref="X39:Y39"/>
    <mergeCell ref="X45:Y45"/>
    <mergeCell ref="X46:Y46"/>
    <mergeCell ref="X57:Y57"/>
    <mergeCell ref="X65:Y65"/>
    <mergeCell ref="X66:Y66"/>
    <mergeCell ref="X67:Y67"/>
    <mergeCell ref="X68:Y68"/>
    <mergeCell ref="X69:Y69"/>
    <mergeCell ref="X59:Y59"/>
    <mergeCell ref="V222:W222"/>
    <mergeCell ref="V224:W224"/>
    <mergeCell ref="V227:W227"/>
    <mergeCell ref="V229:W229"/>
    <mergeCell ref="V232:W232"/>
    <mergeCell ref="V225:W225"/>
    <mergeCell ref="V231:W231"/>
    <mergeCell ref="V208:W208"/>
    <mergeCell ref="V205:W205"/>
    <mergeCell ref="V209:W209"/>
    <mergeCell ref="V210:W210"/>
    <mergeCell ref="V216:W216"/>
    <mergeCell ref="V217:W217"/>
    <mergeCell ref="V223:W223"/>
    <mergeCell ref="V230:W230"/>
    <mergeCell ref="V228:W228"/>
    <mergeCell ref="V226:W226"/>
    <mergeCell ref="V221:W221"/>
    <mergeCell ref="V220:W220"/>
    <mergeCell ref="V218:W218"/>
    <mergeCell ref="V215:W215"/>
    <mergeCell ref="V213:W213"/>
    <mergeCell ref="V212:W212"/>
    <mergeCell ref="V207:W207"/>
    <mergeCell ref="V189:W189"/>
    <mergeCell ref="V190:W190"/>
    <mergeCell ref="V193:W193"/>
    <mergeCell ref="V195:W195"/>
    <mergeCell ref="V196:W196"/>
    <mergeCell ref="V200:W200"/>
    <mergeCell ref="V201:W201"/>
    <mergeCell ref="V206:W206"/>
    <mergeCell ref="V204:W204"/>
    <mergeCell ref="V203:W203"/>
    <mergeCell ref="V202:W202"/>
    <mergeCell ref="V197:W197"/>
    <mergeCell ref="V194:W194"/>
    <mergeCell ref="V192:W192"/>
    <mergeCell ref="V199:W199"/>
    <mergeCell ref="V165:W165"/>
    <mergeCell ref="V166:W166"/>
    <mergeCell ref="V167:W167"/>
    <mergeCell ref="V168:W168"/>
    <mergeCell ref="V169:W169"/>
    <mergeCell ref="V157:W157"/>
    <mergeCell ref="V160:W160"/>
    <mergeCell ref="V161:W161"/>
    <mergeCell ref="V163:W163"/>
    <mergeCell ref="V164:W164"/>
    <mergeCell ref="V149:W149"/>
    <mergeCell ref="V151:W151"/>
    <mergeCell ref="V152:W152"/>
    <mergeCell ref="V153:W153"/>
    <mergeCell ref="V155:W155"/>
    <mergeCell ref="V141:W141"/>
    <mergeCell ref="V142:W142"/>
    <mergeCell ref="V144:W144"/>
    <mergeCell ref="V146:W146"/>
    <mergeCell ref="V147:W147"/>
    <mergeCell ref="V88:W88"/>
    <mergeCell ref="V86:W86"/>
    <mergeCell ref="V84:W84"/>
    <mergeCell ref="V112:W112"/>
    <mergeCell ref="V113:W113"/>
    <mergeCell ref="V117:W117"/>
    <mergeCell ref="V118:W118"/>
    <mergeCell ref="V119:W119"/>
    <mergeCell ref="V121:W121"/>
    <mergeCell ref="V101:W101"/>
    <mergeCell ref="V103:W103"/>
    <mergeCell ref="V108:W108"/>
    <mergeCell ref="V109:W109"/>
    <mergeCell ref="V111:W111"/>
    <mergeCell ref="V120:W120"/>
    <mergeCell ref="V107:W107"/>
    <mergeCell ref="V105:W105"/>
    <mergeCell ref="V100:W100"/>
    <mergeCell ref="V95:W95"/>
    <mergeCell ref="V188:W188"/>
    <mergeCell ref="V198:W198"/>
    <mergeCell ref="V83:W83"/>
    <mergeCell ref="V87:W87"/>
    <mergeCell ref="V90:W90"/>
    <mergeCell ref="V187:W187"/>
    <mergeCell ref="V184:W184"/>
    <mergeCell ref="V183:W183"/>
    <mergeCell ref="V172:W172"/>
    <mergeCell ref="V170:W170"/>
    <mergeCell ref="V175:W175"/>
    <mergeCell ref="V177:W177"/>
    <mergeCell ref="V178:W178"/>
    <mergeCell ref="V179:W179"/>
    <mergeCell ref="V181:W181"/>
    <mergeCell ref="V182:W182"/>
    <mergeCell ref="V185:W185"/>
    <mergeCell ref="V92:W92"/>
    <mergeCell ref="V93:W93"/>
    <mergeCell ref="V96:W96"/>
    <mergeCell ref="V97:W97"/>
    <mergeCell ref="V98:W98"/>
    <mergeCell ref="V91:W91"/>
    <mergeCell ref="V104:W104"/>
    <mergeCell ref="V156:W156"/>
    <mergeCell ref="V174:W174"/>
    <mergeCell ref="V158:W158"/>
    <mergeCell ref="V154:W154"/>
    <mergeCell ref="V148:W148"/>
    <mergeCell ref="V132:W132"/>
    <mergeCell ref="V116:W116"/>
    <mergeCell ref="V115:W115"/>
    <mergeCell ref="V110:W110"/>
    <mergeCell ref="V123:W123"/>
    <mergeCell ref="V124:W124"/>
    <mergeCell ref="V125:W125"/>
    <mergeCell ref="V126:W126"/>
    <mergeCell ref="V128:W128"/>
    <mergeCell ref="V135:W135"/>
    <mergeCell ref="V137:W137"/>
    <mergeCell ref="V138:W138"/>
    <mergeCell ref="V139:W139"/>
    <mergeCell ref="V140:W140"/>
    <mergeCell ref="V129:W129"/>
    <mergeCell ref="V130:W130"/>
    <mergeCell ref="V131:W131"/>
    <mergeCell ref="V133:W133"/>
    <mergeCell ref="V134:W134"/>
    <mergeCell ref="V68:W68"/>
    <mergeCell ref="V69:W69"/>
    <mergeCell ref="V70:W70"/>
    <mergeCell ref="V71:W71"/>
    <mergeCell ref="V85:W85"/>
    <mergeCell ref="V62:W62"/>
    <mergeCell ref="V63:W63"/>
    <mergeCell ref="V65:W65"/>
    <mergeCell ref="V66:W66"/>
    <mergeCell ref="V67:W67"/>
    <mergeCell ref="V72:W72"/>
    <mergeCell ref="V73:W73"/>
    <mergeCell ref="V74:W74"/>
    <mergeCell ref="V75:W75"/>
    <mergeCell ref="V76:W76"/>
    <mergeCell ref="V77:W77"/>
    <mergeCell ref="V78:W78"/>
    <mergeCell ref="V80:W80"/>
    <mergeCell ref="V81:W81"/>
    <mergeCell ref="V61:W61"/>
    <mergeCell ref="V59:W59"/>
    <mergeCell ref="V58:W58"/>
    <mergeCell ref="V57:W57"/>
    <mergeCell ref="V56:W56"/>
    <mergeCell ref="V33:W33"/>
    <mergeCell ref="V32:W32"/>
    <mergeCell ref="V53:W53"/>
    <mergeCell ref="V52:W52"/>
    <mergeCell ref="V51:W51"/>
    <mergeCell ref="V50:W50"/>
    <mergeCell ref="V49:W49"/>
    <mergeCell ref="V48:W48"/>
    <mergeCell ref="V47:W47"/>
    <mergeCell ref="V46:W46"/>
    <mergeCell ref="V45:W45"/>
    <mergeCell ref="V39:W39"/>
    <mergeCell ref="V38:W38"/>
    <mergeCell ref="V37:W37"/>
    <mergeCell ref="V36:W36"/>
    <mergeCell ref="V35:W35"/>
    <mergeCell ref="V44:W44"/>
    <mergeCell ref="A6:A7"/>
    <mergeCell ref="J6:P6"/>
    <mergeCell ref="Q6:W6"/>
    <mergeCell ref="B6:I6"/>
    <mergeCell ref="V19:W19"/>
    <mergeCell ref="V18:W18"/>
    <mergeCell ref="V16:W16"/>
    <mergeCell ref="V15:W15"/>
    <mergeCell ref="V14:W14"/>
    <mergeCell ref="V13:W13"/>
    <mergeCell ref="V12:W12"/>
    <mergeCell ref="V11:W11"/>
    <mergeCell ref="V10:W10"/>
    <mergeCell ref="B142:B143"/>
    <mergeCell ref="B33:B37"/>
    <mergeCell ref="X6:Y7"/>
    <mergeCell ref="X9:Y9"/>
    <mergeCell ref="X8:Y8"/>
    <mergeCell ref="V8:W8"/>
    <mergeCell ref="V7:W7"/>
    <mergeCell ref="V9:W9"/>
    <mergeCell ref="B101:B103"/>
    <mergeCell ref="V23:W23"/>
    <mergeCell ref="V43:W43"/>
    <mergeCell ref="V42:W42"/>
    <mergeCell ref="V41:W41"/>
    <mergeCell ref="V40:W40"/>
    <mergeCell ref="V22:W22"/>
    <mergeCell ref="V20:W20"/>
    <mergeCell ref="V31:W31"/>
    <mergeCell ref="V30:W30"/>
    <mergeCell ref="V29:W29"/>
    <mergeCell ref="V27:W27"/>
    <mergeCell ref="V25:W25"/>
    <mergeCell ref="V24:W24"/>
    <mergeCell ref="V55:W55"/>
    <mergeCell ref="V54:W54"/>
  </mergeCells>
  <phoneticPr fontId="1" type="noConversion"/>
  <pageMargins left="0.23" right="0.2" top="0.21" bottom="0.22" header="0.2" footer="0.2"/>
  <pageSetup paperSize="9" scale="48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신안군</vt:lpstr>
      <vt:lpstr>신안군!Print_Area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2023-04-04T05:45:10Z</cp:lastPrinted>
  <dcterms:created xsi:type="dcterms:W3CDTF">2019-09-06T08:19:54Z</dcterms:created>
  <dcterms:modified xsi:type="dcterms:W3CDTF">2024-08-21T09:04:57Z</dcterms:modified>
</cp:coreProperties>
</file>